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Y:\Quality\Rosha\DM Survey Poster\"/>
    </mc:Choice>
  </mc:AlternateContent>
  <bookViews>
    <workbookView xWindow="-15885" yWindow="-180" windowWidth="19320" windowHeight="10920" tabRatio="811"/>
  </bookViews>
  <sheets>
    <sheet name="Introduction" sheetId="3" r:id="rId1"/>
    <sheet name="Analyze Abstraction Capacity" sheetId="4" r:id="rId2"/>
    <sheet name="Step 2 Quality Mgr Time Study " sheetId="15" r:id="rId3"/>
    <sheet name="Step 3 Case Time Study" sheetId="16" r:id="rId4"/>
    <sheet name="Survey Abstraction Times" sheetId="12" r:id="rId5"/>
  </sheets>
  <definedNames>
    <definedName name="_xlnm.Print_Area" localSheetId="1">'Analyze Abstraction Capacity'!$B$1:$O$29</definedName>
    <definedName name="_xlnm.Print_Area" localSheetId="0">Introduction!$B$1:$O$36</definedName>
    <definedName name="_xlnm.Print_Area" localSheetId="2">'Step 2 Quality Mgr Time Study '!$A$6:$O$121</definedName>
    <definedName name="_xlnm.Print_Area" localSheetId="3">'Step 3 Case Time Study'!$A$6:$O$160</definedName>
  </definedNames>
  <calcPr calcId="162913"/>
</workbook>
</file>

<file path=xl/calcChain.xml><?xml version="1.0" encoding="utf-8"?>
<calcChain xmlns="http://schemas.openxmlformats.org/spreadsheetml/2006/main">
  <c r="Z21" i="4" l="1"/>
  <c r="Z20" i="4"/>
  <c r="B43" i="16"/>
  <c r="N116" i="15" l="1"/>
  <c r="N117" i="15" s="1"/>
  <c r="N118" i="15" s="1"/>
  <c r="S17" i="15" s="1"/>
  <c r="J116" i="15"/>
  <c r="J117" i="15" s="1"/>
  <c r="J118" i="15" s="1"/>
  <c r="S16" i="15" s="1"/>
  <c r="F116" i="15"/>
  <c r="F117" i="15" s="1"/>
  <c r="F118" i="15" s="1"/>
  <c r="S15" i="15" s="1"/>
  <c r="B116" i="15"/>
  <c r="B117" i="15" s="1"/>
  <c r="B118" i="15" s="1"/>
  <c r="N78" i="15"/>
  <c r="N79" i="15" s="1"/>
  <c r="N80" i="15" s="1"/>
  <c r="S14" i="15" s="1"/>
  <c r="J78" i="15"/>
  <c r="J79" i="15" s="1"/>
  <c r="J80" i="15" s="1"/>
  <c r="S13" i="15" s="1"/>
  <c r="P13" i="4" s="1"/>
  <c r="F78" i="15"/>
  <c r="F79" i="15" s="1"/>
  <c r="F80" i="15" s="1"/>
  <c r="S12" i="15" s="1"/>
  <c r="P12" i="4" s="1"/>
  <c r="B78" i="15"/>
  <c r="B79" i="15" s="1"/>
  <c r="B80" i="15" s="1"/>
  <c r="S11" i="15" s="1"/>
  <c r="P11" i="4" s="1"/>
  <c r="N40" i="15"/>
  <c r="N41" i="15" s="1"/>
  <c r="N42" i="15" s="1"/>
  <c r="S10" i="15" s="1"/>
  <c r="P10" i="4" s="1"/>
  <c r="J40" i="15"/>
  <c r="J41" i="15" s="1"/>
  <c r="J42" i="15" s="1"/>
  <c r="S9" i="15" s="1"/>
  <c r="P9" i="4" s="1"/>
  <c r="F40" i="15"/>
  <c r="F41" i="15" s="1"/>
  <c r="F42" i="15" s="1"/>
  <c r="S8" i="15" s="1"/>
  <c r="P8" i="4" s="1"/>
  <c r="P14" i="4" l="1"/>
  <c r="B40" i="15" l="1"/>
  <c r="B41" i="15" s="1"/>
  <c r="N160" i="16"/>
  <c r="J160" i="16"/>
  <c r="F160" i="16"/>
  <c r="B160" i="16"/>
  <c r="N159" i="16"/>
  <c r="J159" i="16"/>
  <c r="F159" i="16"/>
  <c r="B159" i="16"/>
  <c r="N158" i="16"/>
  <c r="J158" i="16"/>
  <c r="F158" i="16"/>
  <c r="B158" i="16"/>
  <c r="N120" i="16"/>
  <c r="J120" i="16"/>
  <c r="F120" i="16"/>
  <c r="B120" i="16"/>
  <c r="N119" i="16"/>
  <c r="J119" i="16"/>
  <c r="F119" i="16"/>
  <c r="B119" i="16"/>
  <c r="N118" i="16"/>
  <c r="J118" i="16"/>
  <c r="F118" i="16"/>
  <c r="B118" i="16"/>
  <c r="N80" i="16"/>
  <c r="J80" i="16"/>
  <c r="F80" i="16"/>
  <c r="B80" i="16"/>
  <c r="N79" i="16"/>
  <c r="J79" i="16"/>
  <c r="F79" i="16"/>
  <c r="B79" i="16"/>
  <c r="N78" i="16"/>
  <c r="J78" i="16"/>
  <c r="F78" i="16"/>
  <c r="B78" i="16"/>
  <c r="N42" i="16"/>
  <c r="J42" i="16"/>
  <c r="F42" i="16"/>
  <c r="B42" i="16"/>
  <c r="N41" i="16"/>
  <c r="J41" i="16"/>
  <c r="F41" i="16"/>
  <c r="B41" i="16"/>
  <c r="N40" i="16"/>
  <c r="J40" i="16"/>
  <c r="F40" i="16"/>
  <c r="B40" i="16"/>
  <c r="XFB40" i="16" l="1"/>
  <c r="B42" i="15"/>
  <c r="S7" i="15" s="1"/>
  <c r="XFA40" i="15"/>
  <c r="P7" i="4" l="1"/>
  <c r="G25" i="4" s="1"/>
  <c r="S18" i="15"/>
  <c r="AB9" i="4" l="1"/>
  <c r="AB10" i="4"/>
  <c r="AB11" i="4"/>
  <c r="AB12" i="4"/>
  <c r="AB13" i="4"/>
  <c r="AB14" i="4"/>
  <c r="AB15" i="4"/>
  <c r="AB16" i="4"/>
  <c r="AB17" i="4"/>
  <c r="AB18" i="4"/>
  <c r="AB19" i="4"/>
  <c r="AB22" i="4"/>
  <c r="G24" i="4" s="1"/>
  <c r="G8" i="4"/>
  <c r="G9" i="4" s="1"/>
  <c r="AB8" i="4"/>
  <c r="AB21" i="4"/>
  <c r="G23" i="4" s="1"/>
  <c r="AB20" i="4"/>
  <c r="G22" i="4" l="1"/>
  <c r="P29" i="4" l="1"/>
  <c r="P22" i="4"/>
  <c r="P26" i="4"/>
  <c r="P24" i="4"/>
</calcChain>
</file>

<file path=xl/comments1.xml><?xml version="1.0" encoding="utf-8"?>
<comments xmlns="http://schemas.openxmlformats.org/spreadsheetml/2006/main">
  <authors>
    <author>e72637</author>
  </authors>
  <commentList>
    <comment ref="P5" authorId="0" shapeId="0">
      <text>
        <r>
          <rPr>
            <b/>
            <sz val="9"/>
            <color indexed="81"/>
            <rFont val="Tahoma"/>
            <family val="2"/>
          </rPr>
          <t xml:space="preserve">These hours are pulled from the Quality Mgr Time Study.  Do not alter.
</t>
        </r>
      </text>
    </comment>
  </commentList>
</comments>
</file>

<file path=xl/sharedStrings.xml><?xml version="1.0" encoding="utf-8"?>
<sst xmlns="http://schemas.openxmlformats.org/spreadsheetml/2006/main" count="488" uniqueCount="198">
  <si>
    <t>Instructions</t>
  </si>
  <si>
    <t>Step 1:</t>
  </si>
  <si>
    <t>Step 3:</t>
  </si>
  <si>
    <t>Annual Abstraction Capacity Worksheet</t>
  </si>
  <si>
    <t>Step 4:</t>
  </si>
  <si>
    <t>Introduction</t>
  </si>
  <si>
    <t>Keep In Mind…</t>
  </si>
  <si>
    <t>Average</t>
  </si>
  <si>
    <t>Surveyed Abstraction Times</t>
  </si>
  <si>
    <t>EVAR</t>
  </si>
  <si>
    <t>TEVAR</t>
  </si>
  <si>
    <t>Infra-Inguinal Bypass</t>
  </si>
  <si>
    <t>Open AAA</t>
  </si>
  <si>
    <t>Carotid Artery Stent</t>
  </si>
  <si>
    <t>TEVAR/Complex EVAR</t>
  </si>
  <si>
    <t>PVI</t>
  </si>
  <si>
    <t>Supra-Inquinal Bypass</t>
  </si>
  <si>
    <t>Varicose Vein</t>
  </si>
  <si>
    <t>Hemodialysis Access</t>
  </si>
  <si>
    <t>IVC Filter</t>
  </si>
  <si>
    <t>Lower Extremity Amputation</t>
  </si>
  <si>
    <t>Minutes between each case</t>
  </si>
  <si>
    <t>Follow-up</t>
  </si>
  <si>
    <t>Exclusion Screening</t>
  </si>
  <si>
    <t>Carotid Entarterectomy</t>
  </si>
  <si>
    <t>&lt;30 Min</t>
  </si>
  <si>
    <t>30 Min - &lt;1 Hr</t>
  </si>
  <si>
    <t>1-2 Hrs</t>
  </si>
  <si>
    <t>2-4 Hrs</t>
  </si>
  <si>
    <t>&gt;4 Hrs</t>
  </si>
  <si>
    <t>Average Time per Case</t>
  </si>
  <si>
    <t>CEA</t>
  </si>
  <si>
    <t>CAS</t>
  </si>
  <si>
    <t>Supra-Inguinal Bypass</t>
  </si>
  <si>
    <t>Median Times of Each Range in the Survey for Calculations</t>
  </si>
  <si>
    <t>VQI Registry</t>
  </si>
  <si>
    <t>Registry</t>
  </si>
  <si>
    <t>n/a</t>
  </si>
  <si>
    <t>Total</t>
  </si>
  <si>
    <t>Audit and Validation</t>
  </si>
  <si>
    <t>Creating Reports</t>
  </si>
  <si>
    <t>Hospital Related Activities</t>
  </si>
  <si>
    <t>Education</t>
  </si>
  <si>
    <t>Self Education</t>
  </si>
  <si>
    <t>Travel</t>
  </si>
  <si>
    <t>Total Minutes</t>
  </si>
  <si>
    <t>Hours Per Week</t>
  </si>
  <si>
    <t>Weeks Per Year</t>
  </si>
  <si>
    <t>Hours Per Year</t>
  </si>
  <si>
    <t>Hours Per year at 80% Capacity</t>
  </si>
  <si>
    <t>Total FTE for Abstraction only</t>
  </si>
  <si>
    <t>Total FTE for Quality Manager plus VQI Regional Lead</t>
  </si>
  <si>
    <t>Quality Manager</t>
  </si>
  <si>
    <t>Total FTE for Abstraction and Follow-up only</t>
  </si>
  <si>
    <t>How Many Data Managers Does it Take to...</t>
  </si>
  <si>
    <t>Date:</t>
  </si>
  <si>
    <t>August</t>
  </si>
  <si>
    <t>Topic:</t>
  </si>
  <si>
    <t>Chart#</t>
  </si>
  <si>
    <t>Tot Mins</t>
  </si>
  <si>
    <t>Comment</t>
  </si>
  <si>
    <t>no sheet</t>
  </si>
  <si>
    <t>Supra</t>
  </si>
  <si>
    <t>Infra</t>
  </si>
  <si>
    <t>Varicose</t>
  </si>
  <si>
    <t>Amputations</t>
  </si>
  <si>
    <t>Exclusion</t>
  </si>
  <si>
    <t>Maximum Minutes</t>
  </si>
  <si>
    <t>Minimum Minutes</t>
  </si>
  <si>
    <t>Average minutes</t>
  </si>
  <si>
    <t>Validation and Audits</t>
  </si>
  <si>
    <t>Creation of Reports</t>
  </si>
  <si>
    <t>Process Improvement Activities</t>
  </si>
  <si>
    <t>Meetings</t>
  </si>
  <si>
    <t>Activity</t>
  </si>
  <si>
    <t>VQI VAM</t>
  </si>
  <si>
    <t>Regional</t>
  </si>
  <si>
    <t>2 times a year</t>
  </si>
  <si>
    <t>TEVAR diss Proj report</t>
  </si>
  <si>
    <t>TEVAR diss Proj follow-up</t>
  </si>
  <si>
    <t>EVAR Imaging QI update</t>
  </si>
  <si>
    <t>D/C Meds</t>
  </si>
  <si>
    <t>Spring Report</t>
  </si>
  <si>
    <t>Fall Report</t>
  </si>
  <si>
    <t>COPI</t>
  </si>
  <si>
    <t>4 times a year</t>
  </si>
  <si>
    <t>1 time a year</t>
  </si>
  <si>
    <t>3 times a year</t>
  </si>
  <si>
    <t>Audit</t>
  </si>
  <si>
    <t>30 a year at 10 min each</t>
  </si>
  <si>
    <t>Section meetings</t>
  </si>
  <si>
    <t>Physician Report cards</t>
  </si>
  <si>
    <t>Outcomes book</t>
  </si>
  <si>
    <t>Med Exec Committee</t>
  </si>
  <si>
    <t>12 times a year</t>
  </si>
  <si>
    <t>Case Validation</t>
  </si>
  <si>
    <t>Charters</t>
  </si>
  <si>
    <t>idea - review data</t>
  </si>
  <si>
    <t>discuss w/champion</t>
  </si>
  <si>
    <t>Meet w/team</t>
  </si>
  <si>
    <t>trend chart - build</t>
  </si>
  <si>
    <t>trend chart - updates</t>
  </si>
  <si>
    <t>data pulls</t>
  </si>
  <si>
    <t>Poster</t>
  </si>
  <si>
    <t>abstract</t>
  </si>
  <si>
    <t>poster creating</t>
  </si>
  <si>
    <t>presenting</t>
  </si>
  <si>
    <t>research</t>
  </si>
  <si>
    <t>POCMA</t>
  </si>
  <si>
    <t>HCID rounding</t>
  </si>
  <si>
    <t xml:space="preserve">sovonet DM meeting </t>
  </si>
  <si>
    <t>aortic</t>
  </si>
  <si>
    <t>IRR</t>
  </si>
  <si>
    <t>Staff meetings</t>
  </si>
  <si>
    <t>Excel</t>
  </si>
  <si>
    <t>Seminars</t>
  </si>
  <si>
    <t>Off site annual seminars</t>
  </si>
  <si>
    <t>Facility specific</t>
  </si>
  <si>
    <t>Team Building</t>
  </si>
  <si>
    <t>Goal Review</t>
  </si>
  <si>
    <t xml:space="preserve">Hospital Rounding </t>
  </si>
  <si>
    <t>Hospital functions</t>
  </si>
  <si>
    <t>Town Halls</t>
  </si>
  <si>
    <t>1 times a year</t>
  </si>
  <si>
    <t>2 times</t>
  </si>
  <si>
    <t>6 times</t>
  </si>
  <si>
    <t>1 time</t>
  </si>
  <si>
    <t>24 times</t>
  </si>
  <si>
    <t>10 times</t>
  </si>
  <si>
    <t>48 times</t>
  </si>
  <si>
    <t xml:space="preserve">physician documentation query </t>
  </si>
  <si>
    <t xml:space="preserve">Team Huddles </t>
  </si>
  <si>
    <t>2 a week-30 min</t>
  </si>
  <si>
    <t xml:space="preserve">Emails Read </t>
  </si>
  <si>
    <t xml:space="preserve">Emails sent </t>
  </si>
  <si>
    <t>5 min 40 week</t>
  </si>
  <si>
    <t>2 min 125week - doesn't include regional lead emails</t>
  </si>
  <si>
    <t>Annual Quality Manager Activity Time Reporting</t>
  </si>
  <si>
    <t>Yearly</t>
  </si>
  <si>
    <t>Travel: Add Travel for all year</t>
  </si>
  <si>
    <t>Total Quarterly Hours</t>
  </si>
  <si>
    <t>Total Yearly Hours</t>
  </si>
  <si>
    <t>Yearly Hours</t>
  </si>
  <si>
    <t>Validation</t>
  </si>
  <si>
    <t>Reports</t>
  </si>
  <si>
    <t>PI Activities</t>
  </si>
  <si>
    <t>Hospital Activities</t>
  </si>
  <si>
    <t>Other</t>
  </si>
  <si>
    <t>Average hours per year</t>
  </si>
  <si>
    <t>Average Lead Regional Data Manager</t>
  </si>
  <si>
    <t>Step 2:</t>
  </si>
  <si>
    <t>Predetermined Standard Capacity Work Week</t>
  </si>
  <si>
    <t>Process Improvement</t>
  </si>
  <si>
    <t>Carotid Endarterectomy</t>
  </si>
  <si>
    <t>Outcomes: Potential FTE at 80% Operating Capacity</t>
  </si>
  <si>
    <t>Annual Registry Volumes</t>
  </si>
  <si>
    <t>Follow-Up</t>
  </si>
  <si>
    <t>Minutes Between Each Case</t>
  </si>
  <si>
    <t>Summary of Calculated Role Hours</t>
  </si>
  <si>
    <t>Yearly Abstraction</t>
  </si>
  <si>
    <t>Step 5:</t>
  </si>
  <si>
    <t>Total FTE for Quality Manager (Abstraction, Follow-Up, Screening and Quality Management)</t>
  </si>
  <si>
    <t xml:space="preserve">Quality Manager Role and Responsibility </t>
  </si>
  <si>
    <t>Annual Hours</t>
  </si>
  <si>
    <t>Calculations should not be altered</t>
  </si>
  <si>
    <t>`</t>
  </si>
  <si>
    <t>Facility yearly volumes</t>
  </si>
  <si>
    <t>Baseline abstraction time in minutes</t>
  </si>
  <si>
    <t>Total Annual abstraction time in hours</t>
  </si>
  <si>
    <t>Job Role</t>
  </si>
  <si>
    <t>Total FTEs</t>
  </si>
  <si>
    <t>People Surveyed</t>
  </si>
  <si>
    <t>People not Participating in Registry</t>
  </si>
  <si>
    <t>Data Manager Survey Responses</t>
  </si>
  <si>
    <t>Highest in survey</t>
  </si>
  <si>
    <t xml:space="preserve">
Fields are populated by the Quality Mgr Time Study tab</t>
  </si>
  <si>
    <t>Enter the volumes the data manager will be entering in VQI for each registry on this tab in the green column</t>
  </si>
  <si>
    <t>This algorithm is a template only and may need to be adjusted based on your facility needs</t>
  </si>
  <si>
    <t>Electronic FTE Algorithm</t>
  </si>
  <si>
    <t>*Summary of all yearly hours are calculated from the time study for other responsibilities in addition to the annual registry volumes table</t>
  </si>
  <si>
    <t>*FTE calculated from Summary of Calculated Role Hours based on 80% capacity for four different data manager roles</t>
  </si>
  <si>
    <t>Fall VQI Cumulative Score card</t>
  </si>
  <si>
    <t>Spring VQI Cumulative Score card</t>
  </si>
  <si>
    <t>2. Average time per case = (number of responses x median times of each range)/Total people surveyed</t>
  </si>
  <si>
    <t>Note: Average time per case was calculated in order to get an overall view of national abstraction times by fusing all abstractors together regardless of their experience, background, volume or complexity of cases</t>
  </si>
  <si>
    <t>1. Below are survey results from a national survey of VQI data managers</t>
  </si>
  <si>
    <t xml:space="preserve">*Complete time study on Quality Mgr Time Study tab to capture hours of task beyond case abstraction
*Times can be estimated or actual
*Skip this step if abstraction only
</t>
  </si>
  <si>
    <t>1. Track time for all cases entered for each registry for at least 3 months to get an accurate picture of your abstraction time 
2. Tool will calculate an average time for the year
3. Replace average times from survey on the Analyze Abstraction Capacity tab on the orange column AA</t>
  </si>
  <si>
    <t>Minutes Between Each Case and Follow-up volumes are formulas based on sum of all volumes - can be altered or left as is</t>
  </si>
  <si>
    <t>The average time in the minutes column is derived from the national data manager survey</t>
  </si>
  <si>
    <t>*A case time study can be completed on the Case Time Study tab that will allow for more accurate abstraction times
*The provided baseline times (average surveyed times) can be manually adjusted to reflect the average times calculated from the data manager's case time study
*Exclusion screening is the number of cases that are reviewed by the data manager and do not get entered into VQI due to not meeting the inclusion criteria
*Exclusion screening, follow-up and minutes between each case time was a personal estimate</t>
  </si>
  <si>
    <t xml:space="preserve">The numbers below reflect  an average from several centers.  This average does not take into account the case complexity for each center, experience and/or background of the data abstractor, involvement of other departments and/or facility volumes </t>
  </si>
  <si>
    <t>*Based on a full time employee working at 80% capacity
*80% capacity was used to account for vacation, sick time, lunch, breaks, downtime and other duties that are not accounted for in time study
*Capacity can be changed to accommodate a part time employee who does not use PTO, but breaks and downtime still need to be taken into account</t>
  </si>
  <si>
    <t>1. Track time for all categories for 3 months (Cases bellow are examples only. Clear activity data to start your own time study)
2. Total Calculations will be calculated for the year in each category and then transferred to the Analyze Abstraction Capacity page
3. Use the additional columns labeled other for responsibilities that are not already accounted for in project
4. Examples of duties and times are already entered for a reference</t>
  </si>
  <si>
    <t>Note: To get the most accurate idea of time spent away from abstraction, 3 months of data should be tracked.  Some of the times can be estimated if they do not fall within the 3 months</t>
  </si>
  <si>
    <t>Note: To get the most accurate idea of time spent away from abstraction, 3 months of data should be tracked.  Some of the times can be estimated if there are not enough cases within the 3 months</t>
  </si>
  <si>
    <t xml:space="preserve">
Lead DM hours are average from Lead DM time studies</t>
  </si>
  <si>
    <t xml:space="preserve">This workbook contains tools designed to help calculate the number of FTEs needed for the following specific roles: Data Abstractor, Quality Manager and Regional Lead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</si>
</sst>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h:mm;@"/>
  </numFmts>
  <fonts count="48" x14ac:knownFonts="1">
    <font>
      <sz val="11"/>
      <color theme="1"/>
      <name val="Calibri"/>
      <family val="2"/>
      <scheme val="minor"/>
    </font>
    <font>
      <b/>
      <sz val="18"/>
      <color theme="3"/>
      <name val="Cambria"/>
      <family val="2"/>
      <scheme val="major"/>
    </font>
    <font>
      <b/>
      <sz val="15"/>
      <color theme="3"/>
      <name val="Calibri"/>
      <family val="2"/>
      <scheme val="minor"/>
    </font>
    <font>
      <b/>
      <sz val="11"/>
      <color theme="3"/>
      <name val="Calibri"/>
      <family val="2"/>
      <scheme val="minor"/>
    </font>
    <font>
      <b/>
      <sz val="11"/>
      <color rgb="FFFA7D00"/>
      <name val="Calibri"/>
      <family val="2"/>
      <scheme val="minor"/>
    </font>
    <font>
      <i/>
      <sz val="11"/>
      <color rgb="FF7F7F7F"/>
      <name val="Calibri"/>
      <family val="2"/>
      <scheme val="minor"/>
    </font>
    <font>
      <b/>
      <sz val="24"/>
      <color theme="3"/>
      <name val="Cambria"/>
      <family val="2"/>
      <scheme val="major"/>
    </font>
    <font>
      <b/>
      <sz val="13"/>
      <color theme="3"/>
      <name val="Calibri"/>
      <family val="2"/>
      <scheme val="minor"/>
    </font>
    <font>
      <sz val="11"/>
      <color rgb="FF3F3F76"/>
      <name val="Calibri"/>
      <family val="2"/>
      <scheme val="minor"/>
    </font>
    <font>
      <sz val="9"/>
      <color theme="1"/>
      <name val="Calibri"/>
      <family val="2"/>
      <scheme val="minor"/>
    </font>
    <font>
      <b/>
      <sz val="12"/>
      <color theme="3"/>
      <name val="Calibri"/>
      <family val="2"/>
      <scheme val="minor"/>
    </font>
    <font>
      <b/>
      <sz val="12"/>
      <color theme="1"/>
      <name val="Calibri"/>
      <family val="2"/>
      <scheme val="minor"/>
    </font>
    <font>
      <sz val="10"/>
      <name val="Arial"/>
      <family val="2"/>
    </font>
    <font>
      <b/>
      <sz val="9"/>
      <color rgb="FFFA7D00"/>
      <name val="Calibri"/>
      <family val="2"/>
      <scheme val="minor"/>
    </font>
    <font>
      <sz val="11"/>
      <color theme="1"/>
      <name val="Symbol"/>
      <family val="1"/>
      <charset val="2"/>
    </font>
    <font>
      <b/>
      <sz val="18"/>
      <name val="Cambria"/>
      <family val="2"/>
      <scheme val="major"/>
    </font>
    <font>
      <sz val="12"/>
      <color theme="3"/>
      <name val="Calibri"/>
      <family val="2"/>
      <scheme val="minor"/>
    </font>
    <font>
      <b/>
      <i/>
      <sz val="11"/>
      <color rgb="FF7F7F7F"/>
      <name val="Calibri"/>
      <family val="2"/>
      <scheme val="minor"/>
    </font>
    <font>
      <b/>
      <sz val="11"/>
      <color theme="1"/>
      <name val="Calibri"/>
      <family val="2"/>
      <scheme val="minor"/>
    </font>
    <font>
      <sz val="11"/>
      <name val="Calibri"/>
      <family val="2"/>
      <scheme val="minor"/>
    </font>
    <font>
      <sz val="11"/>
      <color theme="1"/>
      <name val="Arial Black"/>
      <family val="2"/>
    </font>
    <font>
      <b/>
      <sz val="9"/>
      <color indexed="81"/>
      <name val="Tahoma"/>
      <family val="2"/>
    </font>
    <font>
      <sz val="11"/>
      <color theme="1"/>
      <name val="Calibri"/>
      <family val="2"/>
      <scheme val="minor"/>
    </font>
    <font>
      <b/>
      <sz val="20"/>
      <color theme="0"/>
      <name val="Calibri"/>
      <family val="2"/>
      <scheme val="minor"/>
    </font>
    <font>
      <b/>
      <sz val="14"/>
      <color theme="0"/>
      <name val="Calibri"/>
      <family val="2"/>
      <scheme val="minor"/>
    </font>
    <font>
      <b/>
      <sz val="18"/>
      <color theme="0"/>
      <name val="Calibri"/>
      <family val="2"/>
      <scheme val="minor"/>
    </font>
    <font>
      <sz val="12"/>
      <color theme="1"/>
      <name val="Calibri"/>
      <family val="2"/>
      <scheme val="minor"/>
    </font>
    <font>
      <sz val="14"/>
      <color theme="1"/>
      <name val="Calibri"/>
      <family val="2"/>
      <scheme val="minor"/>
    </font>
    <font>
      <sz val="14"/>
      <name val="Calibri"/>
      <family val="2"/>
      <scheme val="minor"/>
    </font>
    <font>
      <sz val="16"/>
      <color theme="1"/>
      <name val="Calibri"/>
      <family val="2"/>
      <scheme val="minor"/>
    </font>
    <font>
      <sz val="16"/>
      <color theme="0"/>
      <name val="Calibri"/>
      <family val="2"/>
      <scheme val="minor"/>
    </font>
    <font>
      <b/>
      <sz val="18"/>
      <color rgb="FF1619A6"/>
      <name val="Calibri"/>
      <family val="2"/>
      <scheme val="minor"/>
    </font>
    <font>
      <b/>
      <sz val="18"/>
      <color rgb="FFFFC000"/>
      <name val="Calibri"/>
      <family val="2"/>
      <scheme val="minor"/>
    </font>
    <font>
      <b/>
      <sz val="20"/>
      <name val="Calibri"/>
      <family val="2"/>
      <scheme val="minor"/>
    </font>
    <font>
      <sz val="16"/>
      <name val="Calibri"/>
      <family val="2"/>
      <scheme val="minor"/>
    </font>
    <font>
      <sz val="18"/>
      <name val="Calibri"/>
      <family val="2"/>
      <scheme val="minor"/>
    </font>
    <font>
      <b/>
      <sz val="18"/>
      <color rgb="FF1D809F"/>
      <name val="Calibri"/>
      <family val="2"/>
      <scheme val="minor"/>
    </font>
    <font>
      <b/>
      <sz val="18"/>
      <color rgb="FF008E40"/>
      <name val="Calibri"/>
      <family val="2"/>
      <scheme val="minor"/>
    </font>
    <font>
      <b/>
      <i/>
      <sz val="16"/>
      <color rgb="FF7F7F7F"/>
      <name val="Calibri"/>
      <family val="2"/>
      <scheme val="minor"/>
    </font>
    <font>
      <b/>
      <sz val="14"/>
      <name val="Calibri"/>
      <family val="2"/>
      <scheme val="minor"/>
    </font>
    <font>
      <b/>
      <sz val="18"/>
      <color rgb="FF990099"/>
      <name val="Calibri"/>
      <family val="2"/>
      <scheme val="minor"/>
    </font>
    <font>
      <sz val="16"/>
      <color rgb="FF1619A6"/>
      <name val="Calibri"/>
      <family val="2"/>
      <scheme val="minor"/>
    </font>
    <font>
      <sz val="11"/>
      <color rgb="FF1619A6"/>
      <name val="Calibri"/>
      <family val="2"/>
      <scheme val="minor"/>
    </font>
    <font>
      <b/>
      <sz val="22"/>
      <color theme="3"/>
      <name val="Cambria"/>
      <family val="2"/>
      <scheme val="major"/>
    </font>
    <font>
      <b/>
      <sz val="16"/>
      <color theme="3"/>
      <name val="Calibri"/>
      <family val="2"/>
      <scheme val="minor"/>
    </font>
    <font>
      <b/>
      <sz val="18"/>
      <color theme="3"/>
      <name val="Calibri"/>
      <family val="2"/>
      <scheme val="minor"/>
    </font>
    <font>
      <sz val="20"/>
      <color theme="3"/>
      <name val="Cambria"/>
      <family val="1"/>
      <scheme val="major"/>
    </font>
    <font>
      <sz val="11"/>
      <color theme="3"/>
      <name val="Calibri"/>
      <family val="2"/>
      <scheme val="minor"/>
    </font>
  </fonts>
  <fills count="16">
    <fill>
      <patternFill patternType="none"/>
    </fill>
    <fill>
      <patternFill patternType="gray125"/>
    </fill>
    <fill>
      <patternFill patternType="solid">
        <fgColor rgb="FFF2F2F2"/>
      </patternFill>
    </fill>
    <fill>
      <patternFill patternType="solid">
        <fgColor rgb="FFFFCC99"/>
      </patternFill>
    </fill>
    <fill>
      <patternFill patternType="solid">
        <fgColor theme="0" tint="-4.9989318521683403E-2"/>
        <bgColor indexed="64"/>
      </patternFill>
    </fill>
    <fill>
      <patternFill patternType="solid">
        <fgColor theme="1"/>
        <bgColor indexed="64"/>
      </patternFill>
    </fill>
    <fill>
      <patternFill patternType="solid">
        <fgColor theme="2"/>
        <bgColor indexed="64"/>
      </patternFill>
    </fill>
    <fill>
      <patternFill patternType="solid">
        <fgColor theme="9" tint="0.79998168889431442"/>
        <bgColor indexed="64"/>
      </patternFill>
    </fill>
    <fill>
      <patternFill patternType="solid">
        <fgColor rgb="FFFFC000"/>
        <bgColor indexed="64"/>
      </patternFill>
    </fill>
    <fill>
      <patternFill patternType="solid">
        <fgColor rgb="FF1619A6"/>
        <bgColor indexed="64"/>
      </patternFill>
    </fill>
    <fill>
      <patternFill patternType="solid">
        <fgColor theme="0" tint="-0.249977111117893"/>
        <bgColor indexed="64"/>
      </patternFill>
    </fill>
    <fill>
      <patternFill patternType="solid">
        <fgColor rgb="FF1D809F"/>
        <bgColor indexed="64"/>
      </patternFill>
    </fill>
    <fill>
      <patternFill patternType="solid">
        <fgColor rgb="FF2EAC79"/>
        <bgColor indexed="64"/>
      </patternFill>
    </fill>
    <fill>
      <patternFill patternType="solid">
        <fgColor rgb="FFEE7D0C"/>
        <bgColor indexed="64"/>
      </patternFill>
    </fill>
    <fill>
      <patternFill patternType="solid">
        <fgColor rgb="FFFA007D"/>
        <bgColor indexed="64"/>
      </patternFill>
    </fill>
    <fill>
      <patternFill patternType="solid">
        <fgColor rgb="FF990099"/>
        <bgColor indexed="64"/>
      </patternFill>
    </fill>
  </fills>
  <borders count="26">
    <border>
      <left/>
      <right/>
      <top/>
      <bottom/>
      <diagonal/>
    </border>
    <border>
      <left/>
      <right/>
      <top/>
      <bottom style="thick">
        <color theme="4"/>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ck">
        <color theme="4" tint="0.499984740745262"/>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ck">
        <color rgb="FFC00000"/>
      </bottom>
      <diagonal/>
    </border>
    <border>
      <left/>
      <right/>
      <top/>
      <bottom style="thick">
        <color theme="8"/>
      </bottom>
      <diagonal/>
    </border>
    <border>
      <left/>
      <right/>
      <top style="thick">
        <color rgb="FFC00000"/>
      </top>
      <bottom/>
      <diagonal/>
    </border>
    <border>
      <left/>
      <right/>
      <top style="thin">
        <color indexed="64"/>
      </top>
      <bottom style="thin">
        <color indexed="64"/>
      </bottom>
      <diagonal/>
    </border>
    <border>
      <left/>
      <right/>
      <top style="medium">
        <color rgb="FFE86268"/>
      </top>
      <bottom/>
      <diagonal/>
    </border>
    <border>
      <left/>
      <right/>
      <top/>
      <bottom style="thick">
        <color theme="2" tint="-0.499984740745262"/>
      </bottom>
      <diagonal/>
    </border>
    <border>
      <left/>
      <right/>
      <top/>
      <bottom style="thick">
        <color theme="9" tint="0.39994506668294322"/>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top/>
      <bottom style="thick">
        <color rgb="FF1D809F"/>
      </bottom>
      <diagonal/>
    </border>
  </borders>
  <cellStyleXfs count="10">
    <xf numFmtId="0" fontId="0" fillId="0" borderId="0"/>
    <xf numFmtId="0" fontId="1" fillId="0" borderId="0" applyNumberFormat="0" applyFill="0" applyBorder="0" applyAlignment="0" applyProtection="0"/>
    <xf numFmtId="0" fontId="2" fillId="0" borderId="1" applyNumberFormat="0" applyFill="0" applyAlignment="0" applyProtection="0"/>
    <xf numFmtId="0" fontId="3" fillId="0" borderId="2" applyNumberFormat="0" applyFill="0" applyAlignment="0" applyProtection="0"/>
    <xf numFmtId="0" fontId="3" fillId="0" borderId="0" applyNumberFormat="0" applyFill="0" applyBorder="0" applyAlignment="0" applyProtection="0"/>
    <xf numFmtId="0" fontId="4" fillId="2" borderId="3" applyNumberFormat="0" applyAlignment="0" applyProtection="0"/>
    <xf numFmtId="0" fontId="5" fillId="0" borderId="0" applyNumberFormat="0" applyFill="0" applyBorder="0" applyAlignment="0" applyProtection="0"/>
    <xf numFmtId="0" fontId="7" fillId="0" borderId="6" applyNumberFormat="0" applyFill="0" applyAlignment="0" applyProtection="0"/>
    <xf numFmtId="0" fontId="8" fillId="3" borderId="3" applyNumberFormat="0" applyAlignment="0" applyProtection="0"/>
    <xf numFmtId="0" fontId="12" fillId="0" borderId="0"/>
  </cellStyleXfs>
  <cellXfs count="189">
    <xf numFmtId="0" fontId="0" fillId="0" borderId="0" xfId="0"/>
    <xf numFmtId="0" fontId="0" fillId="0" borderId="0" xfId="0" applyBorder="1" applyAlignment="1">
      <alignment horizontal="center" wrapText="1"/>
    </xf>
    <xf numFmtId="164" fontId="0" fillId="0" borderId="0" xfId="0" applyNumberFormat="1" applyFill="1" applyBorder="1" applyAlignment="1">
      <alignment horizontal="center" wrapText="1"/>
    </xf>
    <xf numFmtId="164" fontId="0" fillId="0" borderId="0" xfId="0" applyNumberFormat="1" applyBorder="1" applyAlignment="1">
      <alignment horizontal="center" wrapText="1"/>
    </xf>
    <xf numFmtId="0" fontId="0" fillId="0" borderId="0" xfId="0" applyAlignment="1">
      <alignment vertical="center" wrapText="1"/>
    </xf>
    <xf numFmtId="0" fontId="1" fillId="0" borderId="0" xfId="1" applyBorder="1" applyAlignment="1">
      <alignment horizontal="left"/>
    </xf>
    <xf numFmtId="0" fontId="6" fillId="0" borderId="0" xfId="1" applyFont="1" applyBorder="1" applyAlignment="1">
      <alignment horizontal="left"/>
    </xf>
    <xf numFmtId="0" fontId="0" fillId="0" borderId="4" xfId="0" applyBorder="1"/>
    <xf numFmtId="0" fontId="3" fillId="0" borderId="0" xfId="4"/>
    <xf numFmtId="0" fontId="0" fillId="0" borderId="0" xfId="0"/>
    <xf numFmtId="0" fontId="0" fillId="0" borderId="0" xfId="0" applyAlignment="1">
      <alignment horizontal="center"/>
    </xf>
    <xf numFmtId="0" fontId="0" fillId="0" borderId="0" xfId="0" applyAlignment="1">
      <alignment horizontal="center" vertical="center" wrapText="1"/>
    </xf>
    <xf numFmtId="0" fontId="1" fillId="0" borderId="0" xfId="1" applyFont="1" applyBorder="1" applyAlignment="1"/>
    <xf numFmtId="0" fontId="14" fillId="0" borderId="0" xfId="0" applyFont="1" applyAlignment="1">
      <alignment horizontal="right"/>
    </xf>
    <xf numFmtId="0" fontId="0" fillId="0" borderId="0" xfId="0"/>
    <xf numFmtId="0" fontId="10" fillId="0" borderId="15" xfId="2" applyFont="1" applyBorder="1" applyAlignment="1">
      <alignment horizontal="center"/>
    </xf>
    <xf numFmtId="0" fontId="2" fillId="0" borderId="15" xfId="2" applyBorder="1" applyAlignment="1">
      <alignment horizontal="center"/>
    </xf>
    <xf numFmtId="164" fontId="2" fillId="0" borderId="15" xfId="2" applyNumberFormat="1" applyFill="1" applyBorder="1" applyAlignment="1">
      <alignment horizontal="center" wrapText="1"/>
    </xf>
    <xf numFmtId="0" fontId="2" fillId="0" borderId="15" xfId="2" applyBorder="1"/>
    <xf numFmtId="164" fontId="2" fillId="0" borderId="15" xfId="2" applyNumberFormat="1" applyBorder="1" applyAlignment="1">
      <alignment horizontal="center" wrapText="1"/>
    </xf>
    <xf numFmtId="0" fontId="15" fillId="0" borderId="0" xfId="1" applyFont="1" applyBorder="1" applyAlignment="1"/>
    <xf numFmtId="0" fontId="5" fillId="0" borderId="0" xfId="6" applyAlignment="1">
      <alignment vertical="top" wrapText="1"/>
    </xf>
    <xf numFmtId="0" fontId="5" fillId="0" borderId="0" xfId="6" applyBorder="1" applyAlignment="1">
      <alignment vertical="top" wrapText="1"/>
    </xf>
    <xf numFmtId="0" fontId="5" fillId="0" borderId="0" xfId="6" applyBorder="1" applyAlignment="1">
      <alignment horizontal="center" vertical="top" wrapText="1"/>
    </xf>
    <xf numFmtId="0" fontId="9" fillId="4" borderId="9" xfId="0" applyFont="1" applyFill="1" applyBorder="1" applyAlignment="1">
      <alignment horizontal="right" vertical="center"/>
    </xf>
    <xf numFmtId="0" fontId="9" fillId="4" borderId="5" xfId="0" applyFont="1" applyFill="1" applyBorder="1" applyAlignment="1">
      <alignment horizontal="right" vertical="center"/>
    </xf>
    <xf numFmtId="0" fontId="0" fillId="0" borderId="0" xfId="0" applyBorder="1"/>
    <xf numFmtId="2" fontId="0" fillId="0" borderId="0" xfId="0" applyNumberFormat="1"/>
    <xf numFmtId="2" fontId="13" fillId="2" borderId="4" xfId="5" applyNumberFormat="1" applyFont="1" applyBorder="1" applyAlignment="1">
      <alignment horizontal="center" vertical="center"/>
    </xf>
    <xf numFmtId="2" fontId="13" fillId="2" borderId="8" xfId="5" applyNumberFormat="1" applyFont="1" applyBorder="1" applyAlignment="1">
      <alignment horizontal="center" vertical="center"/>
    </xf>
    <xf numFmtId="164" fontId="0" fillId="0" borderId="0" xfId="0" applyNumberFormat="1" applyBorder="1" applyProtection="1">
      <protection locked="0"/>
    </xf>
    <xf numFmtId="0" fontId="0" fillId="0" borderId="0" xfId="0" applyBorder="1" applyProtection="1">
      <protection locked="0"/>
    </xf>
    <xf numFmtId="0" fontId="0" fillId="0" borderId="0" xfId="0" applyProtection="1">
      <protection locked="0"/>
    </xf>
    <xf numFmtId="0" fontId="20" fillId="0" borderId="0" xfId="0" applyFont="1" applyBorder="1" applyAlignment="1" applyProtection="1">
      <alignment horizontal="center"/>
      <protection locked="0"/>
    </xf>
    <xf numFmtId="14" fontId="0" fillId="0" borderId="0" xfId="0" applyNumberFormat="1" applyBorder="1" applyProtection="1">
      <protection locked="0"/>
    </xf>
    <xf numFmtId="0" fontId="18" fillId="7" borderId="4" xfId="0" applyFont="1" applyFill="1" applyBorder="1" applyAlignment="1" applyProtection="1">
      <alignment horizontal="center"/>
      <protection locked="0"/>
    </xf>
    <xf numFmtId="164" fontId="18" fillId="7" borderId="4" xfId="0" applyNumberFormat="1" applyFont="1" applyFill="1" applyBorder="1" applyAlignment="1" applyProtection="1">
      <alignment horizontal="center"/>
      <protection locked="0"/>
    </xf>
    <xf numFmtId="0" fontId="18" fillId="7" borderId="4" xfId="0" applyFont="1" applyFill="1" applyBorder="1" applyProtection="1">
      <protection locked="0"/>
    </xf>
    <xf numFmtId="1" fontId="0" fillId="0" borderId="4" xfId="0" applyNumberFormat="1" applyBorder="1" applyProtection="1">
      <protection locked="0"/>
    </xf>
    <xf numFmtId="0" fontId="0" fillId="0" borderId="4" xfId="0" applyBorder="1" applyAlignment="1" applyProtection="1">
      <alignment wrapText="1"/>
      <protection locked="0"/>
    </xf>
    <xf numFmtId="164" fontId="0" fillId="0" borderId="4" xfId="0" applyNumberFormat="1" applyBorder="1" applyProtection="1">
      <protection locked="0"/>
    </xf>
    <xf numFmtId="0" fontId="0" fillId="0" borderId="4" xfId="0" applyBorder="1" applyProtection="1">
      <protection locked="0"/>
    </xf>
    <xf numFmtId="164" fontId="18" fillId="0" borderId="4" xfId="0" applyNumberFormat="1" applyFont="1" applyBorder="1" applyProtection="1">
      <protection locked="0"/>
    </xf>
    <xf numFmtId="0" fontId="18" fillId="7" borderId="11" xfId="0" applyFont="1" applyFill="1" applyBorder="1" applyProtection="1">
      <protection locked="0"/>
    </xf>
    <xf numFmtId="1" fontId="0" fillId="0" borderId="11" xfId="0" applyNumberFormat="1" applyBorder="1" applyProtection="1">
      <protection locked="0"/>
    </xf>
    <xf numFmtId="1" fontId="18" fillId="7" borderId="7" xfId="0" applyNumberFormat="1" applyFont="1" applyFill="1" applyBorder="1" applyProtection="1"/>
    <xf numFmtId="0" fontId="18" fillId="7" borderId="7" xfId="0" applyFont="1" applyFill="1" applyBorder="1" applyAlignment="1" applyProtection="1">
      <alignment wrapText="1"/>
      <protection locked="0"/>
    </xf>
    <xf numFmtId="0" fontId="18" fillId="0" borderId="0" xfId="0" applyFont="1" applyBorder="1" applyProtection="1">
      <protection locked="0"/>
    </xf>
    <xf numFmtId="1" fontId="0" fillId="0" borderId="0" xfId="0" applyNumberFormat="1" applyBorder="1" applyProtection="1">
      <protection locked="0"/>
    </xf>
    <xf numFmtId="0" fontId="0" fillId="0" borderId="0" xfId="0" applyBorder="1" applyAlignment="1" applyProtection="1">
      <alignment wrapText="1"/>
      <protection locked="0"/>
    </xf>
    <xf numFmtId="0" fontId="18" fillId="6" borderId="4" xfId="0" applyFont="1" applyFill="1" applyBorder="1" applyAlignment="1" applyProtection="1">
      <alignment horizontal="center"/>
      <protection locked="0"/>
    </xf>
    <xf numFmtId="0" fontId="18" fillId="6" borderId="4" xfId="0" applyFont="1" applyFill="1" applyBorder="1" applyProtection="1">
      <protection locked="0"/>
    </xf>
    <xf numFmtId="0" fontId="18" fillId="6" borderId="11" xfId="0" applyFont="1" applyFill="1" applyBorder="1" applyProtection="1">
      <protection locked="0"/>
    </xf>
    <xf numFmtId="1" fontId="18" fillId="6" borderId="7" xfId="0" applyNumberFormat="1" applyFont="1" applyFill="1" applyBorder="1" applyProtection="1"/>
    <xf numFmtId="164" fontId="18" fillId="6" borderId="4" xfId="0" applyNumberFormat="1" applyFont="1" applyFill="1" applyBorder="1" applyAlignment="1" applyProtection="1">
      <alignment horizontal="center"/>
      <protection locked="0"/>
    </xf>
    <xf numFmtId="0" fontId="18" fillId="6" borderId="7" xfId="0" applyFont="1" applyFill="1" applyBorder="1" applyAlignment="1" applyProtection="1">
      <alignment wrapText="1"/>
      <protection locked="0"/>
    </xf>
    <xf numFmtId="2" fontId="18" fillId="6" borderId="7" xfId="0" applyNumberFormat="1" applyFont="1" applyFill="1" applyBorder="1" applyProtection="1"/>
    <xf numFmtId="0" fontId="0" fillId="6" borderId="4" xfId="0" applyFont="1" applyFill="1" applyBorder="1" applyProtection="1">
      <protection locked="0"/>
    </xf>
    <xf numFmtId="1" fontId="0" fillId="0" borderId="4" xfId="0" applyNumberFormat="1" applyFont="1" applyBorder="1" applyProtection="1">
      <protection locked="0"/>
    </xf>
    <xf numFmtId="0" fontId="0" fillId="0" borderId="4" xfId="0" applyFont="1" applyBorder="1" applyAlignment="1" applyProtection="1">
      <alignment wrapText="1"/>
      <protection locked="0"/>
    </xf>
    <xf numFmtId="164" fontId="0" fillId="0" borderId="4" xfId="0" applyNumberFormat="1" applyFont="1" applyBorder="1" applyProtection="1">
      <protection locked="0"/>
    </xf>
    <xf numFmtId="0" fontId="0" fillId="0" borderId="4" xfId="0" applyFont="1" applyBorder="1" applyProtection="1">
      <protection locked="0"/>
    </xf>
    <xf numFmtId="0" fontId="0" fillId="6" borderId="11" xfId="0" applyFont="1" applyFill="1" applyBorder="1" applyProtection="1">
      <protection locked="0"/>
    </xf>
    <xf numFmtId="1" fontId="0" fillId="0" borderId="11" xfId="0" applyNumberFormat="1" applyFont="1" applyBorder="1" applyProtection="1">
      <protection locked="0"/>
    </xf>
    <xf numFmtId="0" fontId="0" fillId="0" borderId="4" xfId="0" applyBorder="1" applyAlignment="1" applyProtection="1">
      <alignment horizontal="left" wrapText="1"/>
      <protection locked="0"/>
    </xf>
    <xf numFmtId="0" fontId="0" fillId="0" borderId="4" xfId="0" applyFont="1" applyBorder="1" applyAlignment="1" applyProtection="1">
      <alignment horizontal="left" wrapText="1"/>
      <protection locked="0"/>
    </xf>
    <xf numFmtId="0" fontId="11" fillId="0" borderId="0" xfId="0" applyFont="1" applyBorder="1" applyProtection="1">
      <protection locked="0"/>
    </xf>
    <xf numFmtId="0" fontId="10" fillId="0" borderId="19" xfId="2" applyFont="1" applyBorder="1" applyAlignment="1">
      <alignment horizontal="center"/>
    </xf>
    <xf numFmtId="0" fontId="2" fillId="0" borderId="19" xfId="2" applyBorder="1" applyAlignment="1">
      <alignment horizontal="center"/>
    </xf>
    <xf numFmtId="164" fontId="2" fillId="0" borderId="19" xfId="2" applyNumberFormat="1" applyFill="1" applyBorder="1" applyAlignment="1">
      <alignment horizontal="center" wrapText="1"/>
    </xf>
    <xf numFmtId="0" fontId="2" fillId="0" borderId="19" xfId="2" applyBorder="1"/>
    <xf numFmtId="164" fontId="2" fillId="0" borderId="19" xfId="2" applyNumberFormat="1" applyBorder="1" applyAlignment="1">
      <alignment horizontal="center" wrapText="1"/>
    </xf>
    <xf numFmtId="0" fontId="7" fillId="0" borderId="19" xfId="7" applyBorder="1" applyAlignment="1">
      <alignment horizontal="left"/>
    </xf>
    <xf numFmtId="0" fontId="7" fillId="0" borderId="19" xfId="7" applyBorder="1" applyAlignment="1">
      <alignment horizontal="center"/>
    </xf>
    <xf numFmtId="1" fontId="18" fillId="6" borderId="4" xfId="0" applyNumberFormat="1" applyFont="1" applyFill="1" applyBorder="1" applyProtection="1"/>
    <xf numFmtId="0" fontId="5" fillId="0" borderId="0" xfId="6" applyBorder="1" applyAlignment="1">
      <alignment horizontal="left" vertical="top" wrapText="1"/>
    </xf>
    <xf numFmtId="0" fontId="0" fillId="0" borderId="0" xfId="0" applyFill="1"/>
    <xf numFmtId="0" fontId="7" fillId="0" borderId="0" xfId="7" applyBorder="1" applyAlignment="1">
      <alignment horizontal="center" wrapText="1"/>
    </xf>
    <xf numFmtId="0" fontId="28" fillId="0" borderId="0" xfId="8" applyFont="1" applyFill="1" applyBorder="1" applyAlignment="1" applyProtection="1">
      <alignment horizontal="center" vertical="center"/>
    </xf>
    <xf numFmtId="0" fontId="30" fillId="9" borderId="8" xfId="8" applyFont="1" applyFill="1" applyBorder="1" applyAlignment="1" applyProtection="1">
      <alignment horizontal="center" vertical="center"/>
    </xf>
    <xf numFmtId="0" fontId="30" fillId="9" borderId="4" xfId="8" applyFont="1" applyFill="1" applyBorder="1" applyAlignment="1" applyProtection="1">
      <alignment horizontal="center" vertical="center"/>
    </xf>
    <xf numFmtId="0" fontId="31" fillId="0" borderId="0" xfId="7" applyFont="1" applyBorder="1" applyAlignment="1">
      <alignment horizontal="center"/>
    </xf>
    <xf numFmtId="0" fontId="23" fillId="0" borderId="0" xfId="7" applyFont="1" applyFill="1" applyBorder="1" applyAlignment="1">
      <alignment horizontal="left"/>
    </xf>
    <xf numFmtId="0" fontId="32" fillId="0" borderId="0" xfId="7" applyFont="1" applyBorder="1" applyAlignment="1">
      <alignment horizontal="center"/>
    </xf>
    <xf numFmtId="2" fontId="34" fillId="8" borderId="4" xfId="8" applyNumberFormat="1" applyFont="1" applyFill="1" applyBorder="1" applyAlignment="1" applyProtection="1">
      <alignment horizontal="center" vertical="center"/>
    </xf>
    <xf numFmtId="0" fontId="36" fillId="0" borderId="0" xfId="7" applyFont="1" applyBorder="1" applyAlignment="1">
      <alignment horizontal="center"/>
    </xf>
    <xf numFmtId="0" fontId="30" fillId="0" borderId="0" xfId="8" applyFont="1" applyFill="1" applyBorder="1" applyAlignment="1" applyProtection="1">
      <alignment horizontal="center" vertical="center"/>
    </xf>
    <xf numFmtId="2" fontId="9" fillId="0" borderId="0" xfId="0" applyNumberFormat="1" applyFont="1" applyFill="1" applyBorder="1" applyAlignment="1" applyProtection="1">
      <alignment horizontal="center"/>
    </xf>
    <xf numFmtId="0" fontId="30" fillId="12" borderId="4" xfId="8" applyFont="1" applyFill="1" applyBorder="1" applyAlignment="1" applyProtection="1">
      <alignment horizontal="center" vertical="center"/>
    </xf>
    <xf numFmtId="2" fontId="30" fillId="13" borderId="4" xfId="8" applyNumberFormat="1" applyFont="1" applyFill="1" applyBorder="1" applyAlignment="1" applyProtection="1">
      <alignment horizontal="center" vertical="center"/>
    </xf>
    <xf numFmtId="2" fontId="30" fillId="14" borderId="4" xfId="8" applyNumberFormat="1" applyFont="1" applyFill="1" applyBorder="1" applyAlignment="1" applyProtection="1">
      <alignment horizontal="center" vertical="center"/>
    </xf>
    <xf numFmtId="0" fontId="37" fillId="0" borderId="0" xfId="7" applyFont="1" applyBorder="1" applyAlignment="1">
      <alignment horizontal="center"/>
    </xf>
    <xf numFmtId="2" fontId="24" fillId="5" borderId="4" xfId="7" applyNumberFormat="1" applyFont="1" applyFill="1" applyBorder="1" applyAlignment="1">
      <alignment wrapText="1"/>
    </xf>
    <xf numFmtId="2" fontId="24" fillId="5" borderId="4" xfId="7" applyNumberFormat="1" applyFont="1" applyFill="1" applyBorder="1" applyAlignment="1">
      <alignment horizontal="center" wrapText="1"/>
    </xf>
    <xf numFmtId="0" fontId="27" fillId="0" borderId="4" xfId="0" applyFont="1" applyFill="1" applyBorder="1" applyAlignment="1">
      <alignment horizontal="left"/>
    </xf>
    <xf numFmtId="0" fontId="28" fillId="0" borderId="4" xfId="0" applyFont="1" applyBorder="1" applyAlignment="1">
      <alignment horizontal="center"/>
    </xf>
    <xf numFmtId="0" fontId="27" fillId="0" borderId="0" xfId="0" applyFont="1"/>
    <xf numFmtId="2" fontId="27" fillId="0" borderId="0" xfId="0" applyNumberFormat="1" applyFont="1"/>
    <xf numFmtId="2" fontId="39" fillId="10" borderId="4" xfId="5" applyNumberFormat="1" applyFont="1" applyFill="1" applyBorder="1" applyAlignment="1">
      <alignment horizontal="center"/>
    </xf>
    <xf numFmtId="1" fontId="39" fillId="10" borderId="4" xfId="5" applyNumberFormat="1" applyFont="1" applyFill="1" applyBorder="1" applyAlignment="1">
      <alignment horizontal="center"/>
    </xf>
    <xf numFmtId="1" fontId="28" fillId="10" borderId="4" xfId="5" applyNumberFormat="1" applyFont="1" applyFill="1" applyBorder="1" applyAlignment="1">
      <alignment horizontal="center"/>
    </xf>
    <xf numFmtId="1" fontId="28" fillId="0" borderId="4" xfId="5" applyNumberFormat="1" applyFont="1" applyFill="1" applyBorder="1" applyAlignment="1">
      <alignment horizontal="center"/>
    </xf>
    <xf numFmtId="1" fontId="28" fillId="0" borderId="0" xfId="5" applyNumberFormat="1" applyFont="1" applyFill="1" applyBorder="1" applyAlignment="1">
      <alignment horizontal="center"/>
    </xf>
    <xf numFmtId="1" fontId="39" fillId="0" borderId="0" xfId="5" applyNumberFormat="1" applyFont="1" applyFill="1" applyBorder="1" applyAlignment="1"/>
    <xf numFmtId="2" fontId="25" fillId="11" borderId="4" xfId="7" applyNumberFormat="1" applyFont="1" applyFill="1" applyBorder="1"/>
    <xf numFmtId="2" fontId="28" fillId="10" borderId="8" xfId="5" applyNumberFormat="1" applyFont="1" applyFill="1" applyBorder="1" applyAlignment="1">
      <alignment horizontal="center"/>
    </xf>
    <xf numFmtId="1" fontId="28" fillId="10" borderId="8" xfId="5" applyNumberFormat="1" applyFont="1" applyFill="1" applyBorder="1" applyAlignment="1">
      <alignment horizontal="center"/>
    </xf>
    <xf numFmtId="2" fontId="28" fillId="10" borderId="4" xfId="5" applyNumberFormat="1" applyFont="1" applyFill="1" applyBorder="1" applyAlignment="1">
      <alignment horizontal="center"/>
    </xf>
    <xf numFmtId="2" fontId="25" fillId="11" borderId="4" xfId="7" applyNumberFormat="1" applyFont="1" applyFill="1" applyBorder="1" applyAlignment="1">
      <alignment horizontal="center" wrapText="1"/>
    </xf>
    <xf numFmtId="0" fontId="28" fillId="10" borderId="4" xfId="5" applyFont="1" applyFill="1" applyBorder="1" applyAlignment="1">
      <alignment horizontal="center"/>
    </xf>
    <xf numFmtId="0" fontId="40" fillId="0" borderId="0" xfId="7" applyFont="1" applyBorder="1" applyAlignment="1">
      <alignment horizontal="center"/>
    </xf>
    <xf numFmtId="0" fontId="42" fillId="0" borderId="0" xfId="0" applyFont="1"/>
    <xf numFmtId="0" fontId="43" fillId="0" borderId="0" xfId="1" applyFont="1" applyBorder="1" applyAlignment="1">
      <alignment horizontal="left"/>
    </xf>
    <xf numFmtId="0" fontId="46" fillId="0" borderId="0" xfId="1" applyFont="1" applyBorder="1" applyAlignment="1">
      <alignment horizontal="left"/>
    </xf>
    <xf numFmtId="0" fontId="27" fillId="0" borderId="18" xfId="0" applyFont="1" applyBorder="1"/>
    <xf numFmtId="0" fontId="27" fillId="0" borderId="0" xfId="0" applyFont="1" applyBorder="1"/>
    <xf numFmtId="0" fontId="47" fillId="0" borderId="18" xfId="2" applyFont="1" applyBorder="1" applyAlignment="1">
      <alignment horizontal="left"/>
    </xf>
    <xf numFmtId="0" fontId="3" fillId="0" borderId="18" xfId="2" applyFont="1" applyBorder="1" applyAlignment="1">
      <alignment horizontal="left"/>
    </xf>
    <xf numFmtId="164" fontId="22" fillId="0" borderId="18" xfId="0" applyNumberFormat="1" applyFont="1" applyFill="1" applyBorder="1" applyAlignment="1">
      <alignment horizontal="left" wrapText="1"/>
    </xf>
    <xf numFmtId="0" fontId="22" fillId="0" borderId="18" xfId="0" applyFont="1" applyBorder="1"/>
    <xf numFmtId="0" fontId="22" fillId="0" borderId="0" xfId="0" applyFont="1" applyBorder="1"/>
    <xf numFmtId="0" fontId="26" fillId="0" borderId="0" xfId="0" applyFont="1" applyAlignment="1">
      <alignment vertical="center" wrapText="1"/>
    </xf>
    <xf numFmtId="0" fontId="11" fillId="0" borderId="0" xfId="0" applyFont="1" applyAlignment="1">
      <alignment horizontal="center" vertical="center" wrapText="1"/>
    </xf>
    <xf numFmtId="0" fontId="43" fillId="0" borderId="0" xfId="1" applyFont="1" applyBorder="1" applyAlignment="1">
      <alignment horizontal="left"/>
    </xf>
    <xf numFmtId="0" fontId="34" fillId="0" borderId="16" xfId="6" applyFont="1" applyBorder="1" applyAlignment="1">
      <alignment horizontal="left" vertical="top" wrapText="1"/>
    </xf>
    <xf numFmtId="0" fontId="41" fillId="0" borderId="0" xfId="0" applyFont="1" applyAlignment="1">
      <alignment horizontal="left" wrapText="1"/>
    </xf>
    <xf numFmtId="0" fontId="26" fillId="0" borderId="0" xfId="0" applyFont="1" applyAlignment="1">
      <alignment horizontal="left" vertical="center" wrapText="1"/>
    </xf>
    <xf numFmtId="0" fontId="29" fillId="0" borderId="4" xfId="0" applyFont="1" applyBorder="1" applyAlignment="1">
      <alignment vertical="center"/>
    </xf>
    <xf numFmtId="164" fontId="16" fillId="0" borderId="0" xfId="0" applyNumberFormat="1" applyFont="1" applyFill="1" applyBorder="1" applyAlignment="1">
      <alignment horizontal="center" wrapText="1"/>
    </xf>
    <xf numFmtId="0" fontId="29" fillId="0" borderId="4" xfId="0" applyFont="1" applyBorder="1" applyAlignment="1">
      <alignment horizontal="left" vertical="center" wrapText="1"/>
    </xf>
    <xf numFmtId="0" fontId="29" fillId="0" borderId="8" xfId="0" applyFont="1" applyBorder="1" applyAlignment="1">
      <alignment vertical="center"/>
    </xf>
    <xf numFmtId="2" fontId="30" fillId="11" borderId="4" xfId="8" applyNumberFormat="1" applyFont="1" applyFill="1" applyBorder="1" applyAlignment="1" applyProtection="1">
      <alignment horizontal="center" vertical="center"/>
    </xf>
    <xf numFmtId="0" fontId="35" fillId="0" borderId="4" xfId="7" applyFont="1" applyFill="1" applyBorder="1" applyAlignment="1">
      <alignment horizontal="center"/>
    </xf>
    <xf numFmtId="0" fontId="23" fillId="9" borderId="0" xfId="7" applyFont="1" applyFill="1" applyBorder="1" applyAlignment="1">
      <alignment horizontal="left"/>
    </xf>
    <xf numFmtId="0" fontId="29" fillId="0" borderId="5" xfId="0" applyFont="1" applyBorder="1" applyAlignment="1">
      <alignment vertical="center"/>
    </xf>
    <xf numFmtId="0" fontId="29" fillId="0" borderId="17" xfId="0" applyFont="1" applyBorder="1" applyAlignment="1">
      <alignment vertical="center"/>
    </xf>
    <xf numFmtId="0" fontId="29" fillId="0" borderId="7" xfId="0" applyFont="1" applyBorder="1" applyAlignment="1">
      <alignment vertical="center"/>
    </xf>
    <xf numFmtId="0" fontId="29" fillId="0" borderId="5" xfId="0" applyFont="1" applyBorder="1" applyAlignment="1">
      <alignment horizontal="left" vertical="center" wrapText="1"/>
    </xf>
    <xf numFmtId="0" fontId="29" fillId="0" borderId="17" xfId="0" applyFont="1" applyBorder="1" applyAlignment="1">
      <alignment horizontal="left" vertical="center" wrapText="1"/>
    </xf>
    <xf numFmtId="0" fontId="29" fillId="0" borderId="7" xfId="0" applyFont="1" applyBorder="1" applyAlignment="1">
      <alignment horizontal="left" vertical="center" wrapText="1"/>
    </xf>
    <xf numFmtId="0" fontId="33" fillId="8" borderId="0" xfId="7" applyFont="1" applyFill="1" applyBorder="1" applyAlignment="1">
      <alignment horizontal="left"/>
    </xf>
    <xf numFmtId="0" fontId="35" fillId="0" borderId="5" xfId="7" applyFont="1" applyFill="1" applyBorder="1" applyAlignment="1">
      <alignment horizontal="center"/>
    </xf>
    <xf numFmtId="0" fontId="35" fillId="0" borderId="17" xfId="7" applyFont="1" applyFill="1" applyBorder="1" applyAlignment="1">
      <alignment horizontal="center"/>
    </xf>
    <xf numFmtId="0" fontId="35" fillId="0" borderId="7" xfId="7" applyFont="1" applyFill="1" applyBorder="1" applyAlignment="1">
      <alignment horizontal="center"/>
    </xf>
    <xf numFmtId="0" fontId="29" fillId="0" borderId="22" xfId="0" applyFont="1" applyBorder="1" applyAlignment="1">
      <alignment horizontal="left" vertical="center" wrapText="1"/>
    </xf>
    <xf numFmtId="0" fontId="29" fillId="0" borderId="24" xfId="0" applyFont="1" applyBorder="1" applyAlignment="1">
      <alignment horizontal="left" vertical="center" wrapText="1"/>
    </xf>
    <xf numFmtId="0" fontId="29" fillId="0" borderId="23" xfId="0" applyFont="1" applyBorder="1" applyAlignment="1">
      <alignment horizontal="left" vertical="center" wrapText="1"/>
    </xf>
    <xf numFmtId="0" fontId="29" fillId="0" borderId="12" xfId="0" applyFont="1" applyBorder="1" applyAlignment="1">
      <alignment horizontal="left" vertical="center" wrapText="1"/>
    </xf>
    <xf numFmtId="0" fontId="29" fillId="0" borderId="0" xfId="0" applyFont="1" applyBorder="1" applyAlignment="1">
      <alignment horizontal="left" vertical="center" wrapText="1"/>
    </xf>
    <xf numFmtId="0" fontId="29" fillId="0" borderId="13" xfId="0" applyFont="1" applyBorder="1" applyAlignment="1">
      <alignment horizontal="left" vertical="center" wrapText="1"/>
    </xf>
    <xf numFmtId="0" fontId="29" fillId="0" borderId="9" xfId="0" applyFont="1" applyBorder="1" applyAlignment="1">
      <alignment horizontal="left" vertical="center" wrapText="1"/>
    </xf>
    <xf numFmtId="0" fontId="29" fillId="0" borderId="21" xfId="0" applyFont="1" applyBorder="1" applyAlignment="1">
      <alignment horizontal="left" vertical="center" wrapText="1"/>
    </xf>
    <xf numFmtId="0" fontId="29" fillId="0" borderId="10" xfId="0" applyFont="1" applyBorder="1" applyAlignment="1">
      <alignment horizontal="left" vertical="center" wrapText="1"/>
    </xf>
    <xf numFmtId="0" fontId="23" fillId="11" borderId="0" xfId="7" applyFont="1" applyFill="1" applyBorder="1" applyAlignment="1">
      <alignment horizontal="left"/>
    </xf>
    <xf numFmtId="0" fontId="23" fillId="15" borderId="0" xfId="7" applyFont="1" applyFill="1" applyBorder="1" applyAlignment="1">
      <alignment horizontal="center"/>
    </xf>
    <xf numFmtId="0" fontId="26" fillId="0" borderId="0" xfId="0" applyFont="1" applyAlignment="1">
      <alignment horizontal="left" vertical="top" wrapText="1"/>
    </xf>
    <xf numFmtId="0" fontId="35" fillId="0" borderId="4" xfId="7" applyFont="1" applyFill="1" applyBorder="1" applyAlignment="1">
      <alignment horizontal="center" vertical="center"/>
    </xf>
    <xf numFmtId="0" fontId="35" fillId="0" borderId="4" xfId="7" applyFont="1" applyFill="1" applyBorder="1" applyAlignment="1">
      <alignment horizontal="center" wrapText="1"/>
    </xf>
    <xf numFmtId="2" fontId="35" fillId="0" borderId="4" xfId="7" applyNumberFormat="1" applyFont="1" applyFill="1" applyBorder="1" applyAlignment="1">
      <alignment horizontal="center" wrapText="1"/>
    </xf>
    <xf numFmtId="0" fontId="26" fillId="0" borderId="0" xfId="0" applyFont="1" applyAlignment="1">
      <alignment vertical="center" wrapText="1"/>
    </xf>
    <xf numFmtId="0" fontId="0" fillId="0" borderId="0" xfId="0" applyAlignment="1">
      <alignment horizontal="left" vertical="center" wrapText="1"/>
    </xf>
    <xf numFmtId="0" fontId="27" fillId="0" borderId="0" xfId="0" applyFont="1" applyAlignment="1">
      <alignment horizontal="left" wrapText="1"/>
    </xf>
    <xf numFmtId="0" fontId="38" fillId="0" borderId="0" xfId="6" applyFont="1" applyBorder="1" applyAlignment="1">
      <alignment horizontal="left" vertical="top" wrapText="1"/>
    </xf>
    <xf numFmtId="0" fontId="27" fillId="0" borderId="0" xfId="0" applyFont="1" applyAlignment="1">
      <alignment horizontal="left" vertical="top" wrapText="1"/>
    </xf>
    <xf numFmtId="0" fontId="27" fillId="0" borderId="0" xfId="0" applyFont="1" applyAlignment="1">
      <alignment horizontal="left" vertical="center" wrapText="1"/>
    </xf>
    <xf numFmtId="0" fontId="27" fillId="0" borderId="24" xfId="0" applyFont="1" applyBorder="1" applyAlignment="1">
      <alignment horizontal="left" vertical="center" wrapText="1"/>
    </xf>
    <xf numFmtId="0" fontId="27" fillId="0" borderId="0" xfId="0" applyFont="1" applyBorder="1" applyAlignment="1">
      <alignment horizontal="left" vertical="center" wrapText="1"/>
    </xf>
    <xf numFmtId="2" fontId="30" fillId="15" borderId="22" xfId="8" applyNumberFormat="1" applyFont="1" applyFill="1" applyBorder="1" applyAlignment="1" applyProtection="1">
      <alignment horizontal="center" vertical="center"/>
    </xf>
    <xf numFmtId="2" fontId="30" fillId="15" borderId="23" xfId="8" applyNumberFormat="1" applyFont="1" applyFill="1" applyBorder="1" applyAlignment="1" applyProtection="1">
      <alignment horizontal="center" vertical="center"/>
    </xf>
    <xf numFmtId="2" fontId="30" fillId="15" borderId="12" xfId="8" applyNumberFormat="1" applyFont="1" applyFill="1" applyBorder="1" applyAlignment="1" applyProtection="1">
      <alignment horizontal="center" vertical="center"/>
    </xf>
    <xf numFmtId="2" fontId="30" fillId="15" borderId="13" xfId="8" applyNumberFormat="1" applyFont="1" applyFill="1" applyBorder="1" applyAlignment="1" applyProtection="1">
      <alignment horizontal="center" vertical="center"/>
    </xf>
    <xf numFmtId="2" fontId="30" fillId="15" borderId="9" xfId="8" applyNumberFormat="1" applyFont="1" applyFill="1" applyBorder="1" applyAlignment="1" applyProtection="1">
      <alignment horizontal="center" vertical="center"/>
    </xf>
    <xf numFmtId="2" fontId="30" fillId="15" borderId="10" xfId="8" applyNumberFormat="1" applyFont="1" applyFill="1" applyBorder="1" applyAlignment="1" applyProtection="1">
      <alignment horizontal="center" vertical="center"/>
    </xf>
    <xf numFmtId="0" fontId="23" fillId="12" borderId="0" xfId="7" applyFont="1" applyFill="1" applyBorder="1" applyAlignment="1">
      <alignment horizontal="left"/>
    </xf>
    <xf numFmtId="0" fontId="19" fillId="0" borderId="0" xfId="6" applyFont="1" applyBorder="1" applyAlignment="1">
      <alignment horizontal="left" vertical="top" wrapText="1"/>
    </xf>
    <xf numFmtId="0" fontId="17" fillId="0" borderId="0" xfId="6" applyFont="1" applyBorder="1" applyAlignment="1">
      <alignment horizontal="left" vertical="top" wrapText="1"/>
    </xf>
    <xf numFmtId="0" fontId="10" fillId="0" borderId="20" xfId="2" applyFont="1" applyBorder="1" applyAlignment="1">
      <alignment horizontal="left"/>
    </xf>
    <xf numFmtId="0" fontId="15" fillId="0" borderId="0" xfId="1" applyFont="1" applyBorder="1" applyAlignment="1">
      <alignment horizontal="left"/>
    </xf>
    <xf numFmtId="0" fontId="27" fillId="0" borderId="4" xfId="0" applyFont="1" applyBorder="1" applyAlignment="1">
      <alignment horizontal="left"/>
    </xf>
    <xf numFmtId="0" fontId="27" fillId="0" borderId="5" xfId="0" applyFont="1" applyBorder="1" applyAlignment="1">
      <alignment horizontal="left"/>
    </xf>
    <xf numFmtId="0" fontId="27" fillId="0" borderId="7" xfId="0" applyFont="1" applyBorder="1" applyAlignment="1">
      <alignment horizontal="left"/>
    </xf>
    <xf numFmtId="0" fontId="27" fillId="0" borderId="8" xfId="0" applyFont="1" applyBorder="1" applyAlignment="1">
      <alignment horizontal="left"/>
    </xf>
    <xf numFmtId="1" fontId="24" fillId="11" borderId="4" xfId="5" applyNumberFormat="1" applyFont="1" applyFill="1" applyBorder="1" applyAlignment="1">
      <alignment horizontal="center"/>
    </xf>
    <xf numFmtId="0" fontId="25" fillId="11" borderId="0" xfId="0" applyFont="1" applyFill="1" applyBorder="1" applyAlignment="1">
      <alignment horizontal="center"/>
    </xf>
    <xf numFmtId="0" fontId="25" fillId="11" borderId="21" xfId="0" applyFont="1" applyFill="1" applyBorder="1" applyAlignment="1">
      <alignment horizontal="center"/>
    </xf>
    <xf numFmtId="2" fontId="25" fillId="11" borderId="4" xfId="7" applyNumberFormat="1" applyFont="1" applyFill="1" applyBorder="1" applyAlignment="1">
      <alignment horizontal="left"/>
    </xf>
    <xf numFmtId="0" fontId="0" fillId="0" borderId="0" xfId="0" applyAlignment="1">
      <alignment horizontal="center"/>
    </xf>
    <xf numFmtId="0" fontId="44" fillId="0" borderId="25" xfId="3" applyFont="1" applyBorder="1" applyAlignment="1">
      <alignment horizontal="left"/>
    </xf>
    <xf numFmtId="0" fontId="45" fillId="0" borderId="14" xfId="2" applyFont="1" applyBorder="1" applyAlignment="1">
      <alignment horizontal="left"/>
    </xf>
  </cellXfs>
  <cellStyles count="10">
    <cellStyle name="Calculation" xfId="5" builtinId="22"/>
    <cellStyle name="Explanatory Text" xfId="6" builtinId="53"/>
    <cellStyle name="Heading 1" xfId="2" builtinId="16"/>
    <cellStyle name="Heading 2" xfId="7" builtinId="17"/>
    <cellStyle name="Heading 3" xfId="3" builtinId="18"/>
    <cellStyle name="Heading 4" xfId="4" builtinId="19"/>
    <cellStyle name="Input" xfId="8" builtinId="20"/>
    <cellStyle name="Normal" xfId="0" builtinId="0"/>
    <cellStyle name="Normal 2" xfId="9"/>
    <cellStyle name="Title" xfId="1" builtinId="15"/>
  </cellStyles>
  <dxfs count="0"/>
  <tableStyles count="0" defaultTableStyle="TableStyleMedium2" defaultPivotStyle="PivotStyleLight16"/>
  <colors>
    <mruColors>
      <color rgb="FF1D809F"/>
      <color rgb="FF1619A6"/>
      <color rgb="FFEE7D0C"/>
      <color rgb="FF990099"/>
      <color rgb="FF993366"/>
      <color rgb="FFF8B26C"/>
      <color rgb="FFFA007D"/>
      <color rgb="FFFF3399"/>
      <color rgb="FF008E40"/>
      <color rgb="FF2EAC7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8</xdr:row>
      <xdr:rowOff>178594</xdr:rowOff>
    </xdr:from>
    <xdr:to>
      <xdr:col>21</xdr:col>
      <xdr:colOff>509358</xdr:colOff>
      <xdr:row>52</xdr:row>
      <xdr:rowOff>105995</xdr:rowOff>
    </xdr:to>
    <xdr:pic>
      <xdr:nvPicPr>
        <xdr:cNvPr id="2" name="Picture 1"/>
        <xdr:cNvPicPr>
          <a:picLocks noChangeAspect="1"/>
        </xdr:cNvPicPr>
      </xdr:nvPicPr>
      <xdr:blipFill>
        <a:blip xmlns:r="http://schemas.openxmlformats.org/officeDocument/2006/relationships" r:embed="rId1"/>
        <a:stretch>
          <a:fillRect/>
        </a:stretch>
      </xdr:blipFill>
      <xdr:spPr>
        <a:xfrm>
          <a:off x="607219" y="3095625"/>
          <a:ext cx="15987483" cy="8321308"/>
        </a:xfrm>
        <a:prstGeom prst="rect">
          <a:avLst/>
        </a:prstGeom>
        <a:ln w="88900" cap="sq" cmpd="thickThin">
          <a:solidFill>
            <a:srgbClr val="000000"/>
          </a:solidFill>
          <a:prstDash val="solid"/>
          <a:miter lim="800000"/>
        </a:ln>
        <a:effectLst>
          <a:innerShdw blurRad="76200">
            <a:srgbClr val="000000"/>
          </a:innerShdw>
        </a:effectLst>
      </xdr:spPr>
    </xdr:pic>
    <xdr:clientData/>
  </xdr:twoCellAnchor>
  <xdr:twoCellAnchor editAs="oneCell">
    <xdr:from>
      <xdr:col>20</xdr:col>
      <xdr:colOff>390525</xdr:colOff>
      <xdr:row>1</xdr:row>
      <xdr:rowOff>95250</xdr:rowOff>
    </xdr:from>
    <xdr:to>
      <xdr:col>25</xdr:col>
      <xdr:colOff>0</xdr:colOff>
      <xdr:row>6</xdr:row>
      <xdr:rowOff>47624</xdr:rowOff>
    </xdr:to>
    <xdr:pic>
      <xdr:nvPicPr>
        <xdr:cNvPr id="6" name="Picture 5"/>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868650" y="392906"/>
          <a:ext cx="2645569" cy="1738312"/>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7</xdr:col>
      <xdr:colOff>25940</xdr:colOff>
      <xdr:row>6</xdr:row>
      <xdr:rowOff>127146</xdr:rowOff>
    </xdr:from>
    <xdr:to>
      <xdr:col>7</xdr:col>
      <xdr:colOff>175620</xdr:colOff>
      <xdr:row>7</xdr:row>
      <xdr:rowOff>127145</xdr:rowOff>
    </xdr:to>
    <xdr:sp macro="" textlink="">
      <xdr:nvSpPr>
        <xdr:cNvPr id="5" name="Isosceles Triangle 4"/>
        <xdr:cNvSpPr/>
      </xdr:nvSpPr>
      <xdr:spPr>
        <a:xfrm rot="5400000" flipV="1">
          <a:off x="4721894" y="2455880"/>
          <a:ext cx="461366" cy="149680"/>
        </a:xfrm>
        <a:prstGeom prst="triangle">
          <a:avLst/>
        </a:prstGeom>
        <a:solidFill>
          <a:srgbClr val="1619A6"/>
        </a:solidFill>
        <a:ln>
          <a:solidFill>
            <a:srgbClr val="1619A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8</xdr:col>
      <xdr:colOff>875806</xdr:colOff>
      <xdr:row>4</xdr:row>
      <xdr:rowOff>13609</xdr:rowOff>
    </xdr:from>
    <xdr:to>
      <xdr:col>9</xdr:col>
      <xdr:colOff>291936</xdr:colOff>
      <xdr:row>5</xdr:row>
      <xdr:rowOff>1</xdr:rowOff>
    </xdr:to>
    <xdr:sp macro="" textlink="">
      <xdr:nvSpPr>
        <xdr:cNvPr id="6" name="Right Triangle 5"/>
        <xdr:cNvSpPr/>
      </xdr:nvSpPr>
      <xdr:spPr>
        <a:xfrm>
          <a:off x="6556170" y="1173927"/>
          <a:ext cx="299357" cy="453983"/>
        </a:xfrm>
        <a:prstGeom prst="rtTriangle">
          <a:avLst/>
        </a:prstGeom>
        <a:solidFill>
          <a:srgbClr val="1619A6"/>
        </a:solidFill>
        <a:ln>
          <a:solidFill>
            <a:srgbClr val="1619A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9</xdr:col>
      <xdr:colOff>13607</xdr:colOff>
      <xdr:row>19</xdr:row>
      <xdr:rowOff>13607</xdr:rowOff>
    </xdr:from>
    <xdr:to>
      <xdr:col>9</xdr:col>
      <xdr:colOff>312964</xdr:colOff>
      <xdr:row>19</xdr:row>
      <xdr:rowOff>462642</xdr:rowOff>
    </xdr:to>
    <xdr:sp macro="" textlink="">
      <xdr:nvSpPr>
        <xdr:cNvPr id="7" name="Right Triangle 6"/>
        <xdr:cNvSpPr/>
      </xdr:nvSpPr>
      <xdr:spPr>
        <a:xfrm>
          <a:off x="6558643" y="7184571"/>
          <a:ext cx="299357" cy="449035"/>
        </a:xfrm>
        <a:prstGeom prst="rtTriangle">
          <a:avLst/>
        </a:prstGeom>
        <a:solidFill>
          <a:srgbClr val="FFC000"/>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7</xdr:col>
      <xdr:colOff>51877</xdr:colOff>
      <xdr:row>21</xdr:row>
      <xdr:rowOff>51454</xdr:rowOff>
    </xdr:from>
    <xdr:to>
      <xdr:col>7</xdr:col>
      <xdr:colOff>201557</xdr:colOff>
      <xdr:row>22</xdr:row>
      <xdr:rowOff>51452</xdr:rowOff>
    </xdr:to>
    <xdr:sp macro="" textlink="">
      <xdr:nvSpPr>
        <xdr:cNvPr id="8" name="Isosceles Triangle 7"/>
        <xdr:cNvSpPr/>
      </xdr:nvSpPr>
      <xdr:spPr>
        <a:xfrm rot="5400000" flipV="1">
          <a:off x="4747831" y="9300695"/>
          <a:ext cx="461366" cy="149680"/>
        </a:xfrm>
        <a:prstGeom prst="triangle">
          <a:avLst/>
        </a:prstGeom>
        <a:solidFill>
          <a:srgbClr val="FFC000"/>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19</xdr:col>
      <xdr:colOff>13607</xdr:colOff>
      <xdr:row>4</xdr:row>
      <xdr:rowOff>13607</xdr:rowOff>
    </xdr:from>
    <xdr:to>
      <xdr:col>19</xdr:col>
      <xdr:colOff>312964</xdr:colOff>
      <xdr:row>4</xdr:row>
      <xdr:rowOff>462642</xdr:rowOff>
    </xdr:to>
    <xdr:sp macro="" textlink="">
      <xdr:nvSpPr>
        <xdr:cNvPr id="9" name="Right Triangle 8"/>
        <xdr:cNvSpPr/>
      </xdr:nvSpPr>
      <xdr:spPr>
        <a:xfrm>
          <a:off x="14178643" y="1170214"/>
          <a:ext cx="299357" cy="449035"/>
        </a:xfrm>
        <a:prstGeom prst="rtTriangle">
          <a:avLst/>
        </a:prstGeom>
        <a:solidFill>
          <a:srgbClr val="1D809F"/>
        </a:solidFill>
        <a:ln>
          <a:solidFill>
            <a:srgbClr val="1D809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17</xdr:col>
      <xdr:colOff>53153</xdr:colOff>
      <xdr:row>7</xdr:row>
      <xdr:rowOff>175192</xdr:rowOff>
    </xdr:from>
    <xdr:to>
      <xdr:col>17</xdr:col>
      <xdr:colOff>202833</xdr:colOff>
      <xdr:row>8</xdr:row>
      <xdr:rowOff>175191</xdr:rowOff>
    </xdr:to>
    <xdr:sp macro="" textlink="">
      <xdr:nvSpPr>
        <xdr:cNvPr id="10" name="Isosceles Triangle 9"/>
        <xdr:cNvSpPr/>
      </xdr:nvSpPr>
      <xdr:spPr>
        <a:xfrm rot="5400000" flipV="1">
          <a:off x="12130982" y="2965293"/>
          <a:ext cx="461366" cy="149680"/>
        </a:xfrm>
        <a:prstGeom prst="triangle">
          <a:avLst/>
        </a:prstGeom>
        <a:solidFill>
          <a:srgbClr val="1D809F"/>
        </a:solidFill>
        <a:ln>
          <a:solidFill>
            <a:srgbClr val="1D809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30</xdr:col>
      <xdr:colOff>9899</xdr:colOff>
      <xdr:row>4</xdr:row>
      <xdr:rowOff>13607</xdr:rowOff>
    </xdr:from>
    <xdr:to>
      <xdr:col>30</xdr:col>
      <xdr:colOff>309256</xdr:colOff>
      <xdr:row>4</xdr:row>
      <xdr:rowOff>462642</xdr:rowOff>
    </xdr:to>
    <xdr:sp macro="" textlink="">
      <xdr:nvSpPr>
        <xdr:cNvPr id="11" name="Right Triangle 10"/>
        <xdr:cNvSpPr/>
      </xdr:nvSpPr>
      <xdr:spPr>
        <a:xfrm>
          <a:off x="24064854" y="1173925"/>
          <a:ext cx="299357" cy="449035"/>
        </a:xfrm>
        <a:prstGeom prst="rtTriangle">
          <a:avLst/>
        </a:prstGeom>
        <a:solidFill>
          <a:srgbClr val="2EAC79"/>
        </a:solidFill>
        <a:ln>
          <a:solidFill>
            <a:srgbClr val="2EAC79"/>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28</xdr:col>
      <xdr:colOff>68035</xdr:colOff>
      <xdr:row>8</xdr:row>
      <xdr:rowOff>0</xdr:rowOff>
    </xdr:from>
    <xdr:to>
      <xdr:col>28</xdr:col>
      <xdr:colOff>217715</xdr:colOff>
      <xdr:row>9</xdr:row>
      <xdr:rowOff>0</xdr:rowOff>
    </xdr:to>
    <xdr:sp macro="" textlink="">
      <xdr:nvSpPr>
        <xdr:cNvPr id="12" name="Isosceles Triangle 11"/>
        <xdr:cNvSpPr/>
      </xdr:nvSpPr>
      <xdr:spPr>
        <a:xfrm rot="5400000" flipV="1">
          <a:off x="22431375" y="3258910"/>
          <a:ext cx="462642" cy="149680"/>
        </a:xfrm>
        <a:prstGeom prst="triangle">
          <a:avLst/>
        </a:prstGeom>
        <a:solidFill>
          <a:srgbClr val="008E40"/>
        </a:solidFill>
        <a:ln>
          <a:solidFill>
            <a:srgbClr val="008E4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28</xdr:col>
      <xdr:colOff>29936</xdr:colOff>
      <xdr:row>12</xdr:row>
      <xdr:rowOff>329293</xdr:rowOff>
    </xdr:from>
    <xdr:to>
      <xdr:col>28</xdr:col>
      <xdr:colOff>179616</xdr:colOff>
      <xdr:row>13</xdr:row>
      <xdr:rowOff>329292</xdr:rowOff>
    </xdr:to>
    <xdr:sp macro="" textlink="">
      <xdr:nvSpPr>
        <xdr:cNvPr id="13" name="Isosceles Triangle 12"/>
        <xdr:cNvSpPr/>
      </xdr:nvSpPr>
      <xdr:spPr>
        <a:xfrm rot="5400000" flipV="1">
          <a:off x="22393276" y="5438774"/>
          <a:ext cx="462642" cy="149680"/>
        </a:xfrm>
        <a:prstGeom prst="triangle">
          <a:avLst/>
        </a:prstGeom>
        <a:solidFill>
          <a:srgbClr val="EE7D0C"/>
        </a:solidFill>
        <a:ln>
          <a:solidFill>
            <a:srgbClr val="EE7D0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28</xdr:col>
      <xdr:colOff>32657</xdr:colOff>
      <xdr:row>15</xdr:row>
      <xdr:rowOff>455756</xdr:rowOff>
    </xdr:from>
    <xdr:to>
      <xdr:col>28</xdr:col>
      <xdr:colOff>182337</xdr:colOff>
      <xdr:row>16</xdr:row>
      <xdr:rowOff>455754</xdr:rowOff>
    </xdr:to>
    <xdr:sp macro="" textlink="">
      <xdr:nvSpPr>
        <xdr:cNvPr id="14" name="Isosceles Triangle 13"/>
        <xdr:cNvSpPr/>
      </xdr:nvSpPr>
      <xdr:spPr>
        <a:xfrm rot="5400000" flipV="1">
          <a:off x="22096853" y="6936794"/>
          <a:ext cx="461366" cy="149680"/>
        </a:xfrm>
        <a:prstGeom prst="triangle">
          <a:avLst/>
        </a:prstGeom>
        <a:solidFill>
          <a:srgbClr val="FA007D"/>
        </a:solidFill>
        <a:ln>
          <a:solidFill>
            <a:srgbClr val="FA007D"/>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19</xdr:col>
      <xdr:colOff>13607</xdr:colOff>
      <xdr:row>19</xdr:row>
      <xdr:rowOff>13607</xdr:rowOff>
    </xdr:from>
    <xdr:to>
      <xdr:col>19</xdr:col>
      <xdr:colOff>312964</xdr:colOff>
      <xdr:row>19</xdr:row>
      <xdr:rowOff>462642</xdr:rowOff>
    </xdr:to>
    <xdr:sp macro="" textlink="">
      <xdr:nvSpPr>
        <xdr:cNvPr id="15" name="Right Triangle 14"/>
        <xdr:cNvSpPr/>
      </xdr:nvSpPr>
      <xdr:spPr>
        <a:xfrm>
          <a:off x="13090071" y="7742464"/>
          <a:ext cx="299357" cy="449035"/>
        </a:xfrm>
        <a:prstGeom prst="rtTriangle">
          <a:avLst/>
        </a:prstGeom>
        <a:solidFill>
          <a:srgbClr val="990099"/>
        </a:solidFill>
        <a:ln>
          <a:solidFill>
            <a:srgbClr val="990099"/>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17</xdr:col>
      <xdr:colOff>40821</xdr:colOff>
      <xdr:row>23</xdr:row>
      <xdr:rowOff>190500</xdr:rowOff>
    </xdr:from>
    <xdr:to>
      <xdr:col>17</xdr:col>
      <xdr:colOff>190501</xdr:colOff>
      <xdr:row>24</xdr:row>
      <xdr:rowOff>190499</xdr:rowOff>
    </xdr:to>
    <xdr:sp macro="" textlink="">
      <xdr:nvSpPr>
        <xdr:cNvPr id="16" name="Isosceles Triangle 15"/>
        <xdr:cNvSpPr/>
      </xdr:nvSpPr>
      <xdr:spPr>
        <a:xfrm rot="5400000" flipV="1">
          <a:off x="12729483" y="9463767"/>
          <a:ext cx="462642" cy="149680"/>
        </a:xfrm>
        <a:prstGeom prst="triangle">
          <a:avLst/>
        </a:prstGeom>
        <a:solidFill>
          <a:srgbClr val="990099"/>
        </a:solidFill>
        <a:ln>
          <a:solidFill>
            <a:srgbClr val="990099"/>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28</xdr:col>
      <xdr:colOff>44650</xdr:colOff>
      <xdr:row>19</xdr:row>
      <xdr:rowOff>193478</xdr:rowOff>
    </xdr:from>
    <xdr:to>
      <xdr:col>28</xdr:col>
      <xdr:colOff>194330</xdr:colOff>
      <xdr:row>20</xdr:row>
      <xdr:rowOff>193478</xdr:rowOff>
    </xdr:to>
    <xdr:sp macro="" textlink="">
      <xdr:nvSpPr>
        <xdr:cNvPr id="17" name="Isosceles Triangle 16"/>
        <xdr:cNvSpPr/>
      </xdr:nvSpPr>
      <xdr:spPr>
        <a:xfrm rot="5400000" flipV="1">
          <a:off x="22108845" y="8519986"/>
          <a:ext cx="461367" cy="149680"/>
        </a:xfrm>
        <a:prstGeom prst="triangle">
          <a:avLst/>
        </a:prstGeom>
        <a:solidFill>
          <a:srgbClr val="008E40"/>
        </a:solidFill>
        <a:ln>
          <a:solidFill>
            <a:srgbClr val="008E4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7</xdr:col>
      <xdr:colOff>89297</xdr:colOff>
      <xdr:row>24</xdr:row>
      <xdr:rowOff>386953</xdr:rowOff>
    </xdr:from>
    <xdr:to>
      <xdr:col>8</xdr:col>
      <xdr:colOff>852</xdr:colOff>
      <xdr:row>25</xdr:row>
      <xdr:rowOff>386952</xdr:rowOff>
    </xdr:to>
    <xdr:sp macro="" textlink="">
      <xdr:nvSpPr>
        <xdr:cNvPr id="18" name="Isosceles Triangle 17"/>
        <xdr:cNvSpPr/>
      </xdr:nvSpPr>
      <xdr:spPr>
        <a:xfrm rot="5400000" flipV="1">
          <a:off x="4785251" y="11020296"/>
          <a:ext cx="461366" cy="149680"/>
        </a:xfrm>
        <a:prstGeom prst="triangle">
          <a:avLst/>
        </a:prstGeom>
        <a:solidFill>
          <a:srgbClr val="FFC000"/>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theme/theme1.xml><?xml version="1.0" encoding="utf-8"?>
<a:theme xmlns:a="http://schemas.openxmlformats.org/drawingml/2006/main" name="Office Theme">
  <a:themeElements>
    <a:clrScheme name="Concourse">
      <a:dk1>
        <a:sysClr val="windowText" lastClr="000000"/>
      </a:dk1>
      <a:lt1>
        <a:sysClr val="window" lastClr="FFFFFF"/>
      </a:lt1>
      <a:dk2>
        <a:srgbClr val="464646"/>
      </a:dk2>
      <a:lt2>
        <a:srgbClr val="DEF5FA"/>
      </a:lt2>
      <a:accent1>
        <a:srgbClr val="2DA2BF"/>
      </a:accent1>
      <a:accent2>
        <a:srgbClr val="DA1F28"/>
      </a:accent2>
      <a:accent3>
        <a:srgbClr val="EB641B"/>
      </a:accent3>
      <a:accent4>
        <a:srgbClr val="39639D"/>
      </a:accent4>
      <a:accent5>
        <a:srgbClr val="474B78"/>
      </a:accent5>
      <a:accent6>
        <a:srgbClr val="7D3C4A"/>
      </a:accent6>
      <a:hlink>
        <a:srgbClr val="FF8119"/>
      </a:hlink>
      <a:folHlink>
        <a:srgbClr val="44B9E8"/>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49"/>
  <sheetViews>
    <sheetView showGridLines="0" tabSelected="1" zoomScale="80" zoomScaleNormal="80" workbookViewId="0">
      <selection activeCell="R4" sqref="R4"/>
    </sheetView>
  </sheetViews>
  <sheetFormatPr defaultRowHeight="15" x14ac:dyDescent="0.25"/>
  <cols>
    <col min="2" max="15" width="12.7109375" customWidth="1"/>
  </cols>
  <sheetData>
    <row r="1" spans="2:16" ht="23.45" customHeight="1" x14ac:dyDescent="0.35">
      <c r="B1" s="123" t="s">
        <v>54</v>
      </c>
      <c r="C1" s="123"/>
      <c r="D1" s="123"/>
      <c r="E1" s="123"/>
      <c r="F1" s="123"/>
      <c r="G1" s="123"/>
      <c r="H1" s="123"/>
      <c r="I1" s="123"/>
      <c r="J1" s="123"/>
      <c r="K1" s="123"/>
      <c r="L1" s="123"/>
      <c r="M1" s="123"/>
      <c r="N1" s="123"/>
      <c r="O1" s="123"/>
    </row>
    <row r="2" spans="2:16" s="14" customFormat="1" ht="23.45" customHeight="1" x14ac:dyDescent="0.35">
      <c r="B2" s="113" t="s">
        <v>178</v>
      </c>
      <c r="C2" s="112"/>
      <c r="D2" s="112"/>
      <c r="E2" s="112"/>
      <c r="F2" s="112"/>
      <c r="G2" s="112"/>
      <c r="H2" s="112"/>
      <c r="I2" s="112"/>
      <c r="J2" s="112"/>
      <c r="K2" s="112"/>
      <c r="L2" s="112"/>
      <c r="M2" s="112"/>
      <c r="N2" s="112"/>
      <c r="O2" s="112"/>
    </row>
    <row r="3" spans="2:16" ht="24" thickBot="1" x14ac:dyDescent="0.4">
      <c r="B3" s="188" t="s">
        <v>5</v>
      </c>
      <c r="C3" s="188"/>
      <c r="D3" s="188"/>
      <c r="E3" s="188"/>
      <c r="F3" s="188"/>
      <c r="G3" s="188"/>
      <c r="H3" s="188"/>
      <c r="I3" s="188"/>
      <c r="J3" s="188"/>
      <c r="K3" s="188"/>
      <c r="L3" s="188"/>
      <c r="M3" s="188"/>
      <c r="N3" s="188"/>
      <c r="O3" s="188"/>
    </row>
    <row r="4" spans="2:16" ht="52.5" customHeight="1" thickTop="1" x14ac:dyDescent="0.25">
      <c r="B4" s="124" t="s">
        <v>197</v>
      </c>
      <c r="C4" s="124"/>
      <c r="D4" s="124"/>
      <c r="E4" s="124"/>
      <c r="F4" s="124"/>
      <c r="G4" s="124"/>
      <c r="H4" s="124"/>
      <c r="I4" s="124"/>
      <c r="J4" s="124"/>
      <c r="K4" s="124"/>
      <c r="L4" s="124"/>
      <c r="M4" s="124"/>
      <c r="N4" s="124"/>
      <c r="O4" s="124"/>
    </row>
    <row r="5" spans="2:16" s="14" customFormat="1" ht="8.25" customHeight="1" x14ac:dyDescent="0.25">
      <c r="B5" s="23"/>
      <c r="C5" s="23"/>
      <c r="D5" s="23"/>
      <c r="E5" s="23"/>
      <c r="F5" s="23"/>
      <c r="G5" s="23"/>
      <c r="H5" s="23"/>
      <c r="I5" s="23"/>
      <c r="J5" s="23"/>
      <c r="K5" s="23"/>
      <c r="L5" s="23"/>
      <c r="M5" s="23"/>
      <c r="N5" s="23"/>
      <c r="O5" s="23"/>
    </row>
    <row r="6" spans="2:16" s="14" customFormat="1" ht="32.25" customHeight="1" thickBot="1" x14ac:dyDescent="0.4">
      <c r="B6" s="187" t="s">
        <v>6</v>
      </c>
      <c r="C6" s="187"/>
      <c r="D6" s="186"/>
      <c r="E6" s="186"/>
      <c r="F6" s="186"/>
      <c r="G6" s="186"/>
      <c r="H6" s="186"/>
      <c r="I6" s="186"/>
      <c r="J6" s="186"/>
      <c r="K6" s="186"/>
      <c r="L6" s="186"/>
      <c r="M6" s="186"/>
      <c r="N6" s="186"/>
      <c r="O6" s="186"/>
      <c r="P6" s="186"/>
    </row>
    <row r="7" spans="2:16" s="14" customFormat="1" ht="19.5" customHeight="1" thickTop="1" x14ac:dyDescent="0.35">
      <c r="B7" s="125" t="s">
        <v>177</v>
      </c>
      <c r="C7" s="125"/>
      <c r="D7" s="125"/>
      <c r="E7" s="125"/>
      <c r="F7" s="125"/>
      <c r="G7" s="125"/>
      <c r="H7" s="125"/>
      <c r="I7" s="125"/>
      <c r="J7" s="125"/>
      <c r="K7" s="125"/>
      <c r="L7" s="125"/>
      <c r="M7" s="125"/>
      <c r="N7" s="125"/>
      <c r="O7" s="125"/>
      <c r="P7" s="125"/>
    </row>
    <row r="8" spans="2:16" s="14" customFormat="1" ht="45.75" customHeight="1" x14ac:dyDescent="0.35">
      <c r="B8" s="125" t="s">
        <v>191</v>
      </c>
      <c r="C8" s="125"/>
      <c r="D8" s="125"/>
      <c r="E8" s="125"/>
      <c r="F8" s="125"/>
      <c r="G8" s="125"/>
      <c r="H8" s="125"/>
      <c r="I8" s="125"/>
      <c r="J8" s="125"/>
      <c r="K8" s="125"/>
      <c r="L8" s="125"/>
      <c r="M8" s="125"/>
      <c r="N8" s="125"/>
      <c r="O8" s="125"/>
      <c r="P8" s="111"/>
    </row>
    <row r="9" spans="2:16" s="14" customFormat="1" ht="15" customHeight="1" x14ac:dyDescent="0.25">
      <c r="B9" s="75"/>
      <c r="C9" s="75"/>
      <c r="D9" s="75"/>
      <c r="E9" s="75"/>
      <c r="F9" s="75"/>
      <c r="G9" s="75"/>
      <c r="H9" s="75"/>
      <c r="I9" s="75"/>
      <c r="J9" s="75"/>
      <c r="K9" s="75"/>
      <c r="L9" s="75"/>
      <c r="M9" s="75"/>
      <c r="N9" s="75"/>
      <c r="O9" s="75"/>
    </row>
    <row r="10" spans="2:16" x14ac:dyDescent="0.25">
      <c r="B10" s="22"/>
      <c r="C10" s="22"/>
      <c r="D10" s="22"/>
      <c r="E10" s="22"/>
      <c r="F10" s="22"/>
      <c r="G10" s="22"/>
      <c r="H10" s="22"/>
      <c r="I10" s="22"/>
      <c r="J10" s="22"/>
      <c r="K10" s="22"/>
      <c r="L10" s="22"/>
      <c r="M10" s="22"/>
      <c r="N10" s="22"/>
      <c r="O10" s="22"/>
    </row>
    <row r="11" spans="2:16" x14ac:dyDescent="0.25">
      <c r="B11" s="22"/>
      <c r="C11" s="22"/>
      <c r="D11" s="22"/>
      <c r="E11" s="22"/>
      <c r="F11" s="22"/>
      <c r="G11" s="22"/>
      <c r="H11" s="22"/>
      <c r="I11" s="22"/>
      <c r="J11" s="22"/>
      <c r="K11" s="22"/>
      <c r="L11" s="22"/>
      <c r="M11" s="22"/>
      <c r="N11" s="22"/>
      <c r="O11" s="22"/>
    </row>
    <row r="12" spans="2:16" x14ac:dyDescent="0.25">
      <c r="B12" s="21"/>
      <c r="C12" s="21"/>
      <c r="D12" s="21"/>
      <c r="E12" s="21"/>
      <c r="F12" s="21"/>
      <c r="G12" s="21"/>
    </row>
    <row r="13" spans="2:16" ht="15" customHeight="1" x14ac:dyDescent="0.25"/>
    <row r="14" spans="2:16" ht="15" customHeight="1" x14ac:dyDescent="0.25"/>
    <row r="15" spans="2:16" ht="15" customHeight="1" x14ac:dyDescent="0.25"/>
    <row r="16" spans="2:16" ht="15" customHeight="1" x14ac:dyDescent="0.25"/>
    <row r="17" spans="2:10" ht="15" customHeight="1" x14ac:dyDescent="0.25"/>
    <row r="18" spans="2:10" ht="15" customHeight="1" x14ac:dyDescent="0.25"/>
    <row r="21" spans="2:10" ht="15" customHeight="1" x14ac:dyDescent="0.25"/>
    <row r="23" spans="2:10" ht="15" customHeight="1" x14ac:dyDescent="0.25"/>
    <row r="29" spans="2:10" x14ac:dyDescent="0.25">
      <c r="H29" s="14"/>
      <c r="I29" s="14"/>
      <c r="J29" s="14"/>
    </row>
    <row r="30" spans="2:10" x14ac:dyDescent="0.25">
      <c r="B30" s="14"/>
      <c r="C30" s="14"/>
      <c r="D30" s="14"/>
      <c r="H30" s="14"/>
      <c r="I30" s="14"/>
      <c r="J30" s="14"/>
    </row>
    <row r="31" spans="2:10" x14ac:dyDescent="0.25">
      <c r="H31" s="14"/>
      <c r="I31" s="14"/>
      <c r="J31" s="14"/>
    </row>
    <row r="32" spans="2:10" x14ac:dyDescent="0.25">
      <c r="H32" s="14"/>
      <c r="I32" s="14"/>
      <c r="J32" s="14"/>
    </row>
    <row r="33" spans="2:18" x14ac:dyDescent="0.25">
      <c r="H33" s="14"/>
      <c r="I33" s="122"/>
      <c r="J33" s="122"/>
      <c r="K33" s="122"/>
      <c r="L33" s="122"/>
    </row>
    <row r="34" spans="2:18" x14ac:dyDescent="0.25">
      <c r="B34" s="14"/>
      <c r="H34" s="14"/>
      <c r="I34" s="122"/>
      <c r="J34" s="122"/>
      <c r="K34" s="122"/>
      <c r="L34" s="122"/>
    </row>
    <row r="35" spans="2:18" x14ac:dyDescent="0.25">
      <c r="H35" s="14"/>
      <c r="I35" s="122"/>
      <c r="J35" s="122"/>
      <c r="K35" s="122"/>
      <c r="L35" s="122"/>
    </row>
    <row r="36" spans="2:18" ht="15.75" x14ac:dyDescent="0.25">
      <c r="H36" s="14"/>
      <c r="I36" s="122"/>
      <c r="J36" s="122"/>
      <c r="K36" s="122"/>
      <c r="L36" s="122"/>
    </row>
    <row r="37" spans="2:18" x14ac:dyDescent="0.25">
      <c r="H37" s="14"/>
      <c r="I37" s="14"/>
      <c r="J37" s="14"/>
    </row>
    <row r="38" spans="2:18" x14ac:dyDescent="0.25">
      <c r="H38" s="14"/>
      <c r="I38" s="14"/>
      <c r="J38" s="14"/>
    </row>
    <row r="39" spans="2:18" x14ac:dyDescent="0.25">
      <c r="H39" s="14"/>
      <c r="I39" s="14"/>
      <c r="J39" s="14"/>
    </row>
    <row r="40" spans="2:18" x14ac:dyDescent="0.25">
      <c r="L40" s="14"/>
      <c r="M40" s="14"/>
      <c r="N40" s="14"/>
      <c r="O40" s="14"/>
    </row>
    <row r="41" spans="2:18" x14ac:dyDescent="0.25">
      <c r="L41" s="14"/>
      <c r="M41" s="14"/>
      <c r="N41" s="14"/>
      <c r="O41" s="14"/>
    </row>
    <row r="42" spans="2:18" x14ac:dyDescent="0.25">
      <c r="L42" s="14"/>
      <c r="M42" s="14"/>
      <c r="N42" s="14"/>
      <c r="O42" s="14"/>
    </row>
    <row r="43" spans="2:18" x14ac:dyDescent="0.25">
      <c r="L43" s="14"/>
      <c r="M43" s="14"/>
      <c r="N43" s="14"/>
      <c r="O43" s="14"/>
    </row>
    <row r="44" spans="2:18" x14ac:dyDescent="0.25">
      <c r="L44" s="14"/>
      <c r="M44" s="14"/>
      <c r="N44" s="14"/>
      <c r="O44" s="14"/>
    </row>
    <row r="45" spans="2:18" x14ac:dyDescent="0.25">
      <c r="L45" s="14"/>
      <c r="M45" s="14"/>
      <c r="N45" s="14"/>
      <c r="O45" s="14"/>
    </row>
    <row r="46" spans="2:18" x14ac:dyDescent="0.25">
      <c r="L46" s="14"/>
      <c r="M46" s="14"/>
      <c r="N46" s="14"/>
      <c r="O46" s="14"/>
      <c r="P46" s="14"/>
      <c r="Q46" s="14"/>
      <c r="R46" s="14"/>
    </row>
    <row r="47" spans="2:18" x14ac:dyDescent="0.25">
      <c r="L47" s="14"/>
      <c r="M47" s="14"/>
      <c r="N47" s="14"/>
      <c r="O47" s="14"/>
      <c r="P47" s="14"/>
      <c r="Q47" s="14"/>
      <c r="R47" s="14"/>
    </row>
    <row r="48" spans="2:18" x14ac:dyDescent="0.25">
      <c r="L48" s="14"/>
      <c r="M48" s="14"/>
      <c r="N48" s="14"/>
      <c r="O48" s="14"/>
    </row>
    <row r="49" spans="12:15" x14ac:dyDescent="0.25">
      <c r="L49" s="14"/>
      <c r="M49" s="14"/>
      <c r="N49" s="14"/>
      <c r="O49" s="14"/>
    </row>
  </sheetData>
  <mergeCells count="9">
    <mergeCell ref="I36:L36"/>
    <mergeCell ref="B1:O1"/>
    <mergeCell ref="B4:O4"/>
    <mergeCell ref="B7:P7"/>
    <mergeCell ref="B8:O8"/>
    <mergeCell ref="I33:L35"/>
    <mergeCell ref="D6:P6"/>
    <mergeCell ref="B6:C6"/>
    <mergeCell ref="B3:O3"/>
  </mergeCells>
  <pageMargins left="0.7" right="0.7" top="0.75" bottom="0.75" header="0.3" footer="0.3"/>
  <pageSetup scale="68"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1619A6"/>
    <pageSetUpPr fitToPage="1"/>
  </sheetPr>
  <dimension ref="A1:AD54"/>
  <sheetViews>
    <sheetView showGridLines="0" zoomScale="64" zoomScaleNormal="64" workbookViewId="0">
      <selection activeCell="C26" sqref="C26:F26"/>
    </sheetView>
  </sheetViews>
  <sheetFormatPr defaultRowHeight="15" x14ac:dyDescent="0.25"/>
  <cols>
    <col min="1" max="1" width="0.28515625" customWidth="1"/>
    <col min="2" max="3" width="12.7109375" customWidth="1"/>
    <col min="4" max="5" width="12.7109375" style="14" customWidth="1"/>
    <col min="6" max="6" width="11.7109375" customWidth="1"/>
    <col min="7" max="7" width="12.7109375" customWidth="1"/>
    <col min="8" max="8" width="3.5703125" customWidth="1"/>
    <col min="9" max="9" width="17.7109375" customWidth="1"/>
    <col min="10" max="10" width="7.85546875" style="14" customWidth="1"/>
    <col min="11" max="11" width="13.5703125" customWidth="1"/>
    <col min="12" max="12" width="12.7109375" customWidth="1"/>
    <col min="13" max="13" width="21.28515625" customWidth="1"/>
    <col min="14" max="14" width="8.5703125" customWidth="1"/>
    <col min="15" max="15" width="4.5703125" customWidth="1"/>
    <col min="16" max="16" width="13.85546875" customWidth="1"/>
    <col min="17" max="17" width="7.28515625" customWidth="1"/>
    <col min="18" max="18" width="3.85546875" style="14" customWidth="1"/>
    <col min="19" max="19" width="13.28515625" customWidth="1"/>
    <col min="20" max="20" width="7.7109375" style="14" customWidth="1"/>
    <col min="21" max="21" width="11.85546875" customWidth="1"/>
    <col min="25" max="25" width="18.28515625" customWidth="1"/>
    <col min="26" max="26" width="20.42578125" customWidth="1"/>
    <col min="27" max="27" width="25.5703125" style="27" customWidth="1"/>
    <col min="28" max="28" width="25.140625" style="27" customWidth="1"/>
    <col min="29" max="29" width="3.85546875" customWidth="1"/>
    <col min="30" max="30" width="21.140625" customWidth="1"/>
  </cols>
  <sheetData>
    <row r="1" spans="1:30" ht="30" customHeight="1" x14ac:dyDescent="0.4">
      <c r="B1" s="20" t="s">
        <v>3</v>
      </c>
      <c r="C1" s="12"/>
      <c r="D1" s="12"/>
      <c r="E1" s="12"/>
      <c r="F1" s="12"/>
      <c r="G1" s="12"/>
      <c r="H1" s="12"/>
      <c r="I1" s="6"/>
      <c r="J1" s="6"/>
      <c r="K1" s="3"/>
      <c r="L1" s="128"/>
      <c r="M1" s="128"/>
      <c r="N1" s="128"/>
      <c r="O1" s="128"/>
      <c r="P1" s="3"/>
      <c r="Q1" s="1"/>
      <c r="R1" s="1"/>
    </row>
    <row r="2" spans="1:30" ht="20.25" thickBot="1" x14ac:dyDescent="0.35">
      <c r="B2" s="15"/>
      <c r="C2" s="16"/>
      <c r="D2" s="16"/>
      <c r="E2" s="16"/>
      <c r="F2" s="16"/>
      <c r="G2" s="16"/>
      <c r="H2" s="17"/>
      <c r="I2" s="17"/>
      <c r="J2" s="17"/>
      <c r="K2" s="18"/>
      <c r="L2" s="18"/>
      <c r="M2" s="17"/>
      <c r="N2" s="17"/>
      <c r="O2" s="19"/>
      <c r="P2" s="3"/>
      <c r="Q2" s="1"/>
      <c r="R2" s="1"/>
    </row>
    <row r="3" spans="1:30" ht="20.45" customHeight="1" thickTop="1" x14ac:dyDescent="0.25">
      <c r="B3" s="162"/>
      <c r="C3" s="162"/>
      <c r="D3" s="162"/>
      <c r="E3" s="162"/>
      <c r="F3" s="162"/>
      <c r="G3" s="162"/>
      <c r="H3" s="162"/>
      <c r="I3" s="162"/>
      <c r="J3" s="162"/>
      <c r="K3" s="162"/>
      <c r="L3" s="162"/>
      <c r="M3" s="162"/>
      <c r="N3" s="162"/>
      <c r="O3" s="162"/>
      <c r="P3" s="162"/>
      <c r="Q3" s="162"/>
      <c r="R3" s="162"/>
      <c r="S3" s="162"/>
      <c r="T3" s="162"/>
      <c r="U3" s="162"/>
      <c r="V3" s="162"/>
      <c r="W3" s="162"/>
    </row>
    <row r="4" spans="1:30" s="14" customFormat="1" ht="20.45" customHeight="1" x14ac:dyDescent="0.25">
      <c r="B4" s="162"/>
      <c r="C4" s="162"/>
      <c r="D4" s="162"/>
      <c r="E4" s="162"/>
      <c r="F4" s="162"/>
      <c r="G4" s="162"/>
      <c r="H4" s="162"/>
      <c r="I4" s="162"/>
      <c r="J4" s="162"/>
      <c r="K4" s="162"/>
      <c r="L4" s="162"/>
      <c r="M4" s="162"/>
      <c r="N4" s="162"/>
      <c r="O4" s="162"/>
      <c r="P4" s="162"/>
      <c r="Q4" s="162"/>
      <c r="R4" s="162"/>
      <c r="S4" s="162"/>
      <c r="T4" s="162"/>
      <c r="U4" s="162"/>
      <c r="V4" s="162"/>
      <c r="W4" s="162"/>
      <c r="AA4" s="27"/>
      <c r="AB4" s="27"/>
    </row>
    <row r="5" spans="1:30" s="8" customFormat="1" ht="36.75" customHeight="1" x14ac:dyDescent="0.4">
      <c r="B5" s="81" t="s">
        <v>1</v>
      </c>
      <c r="C5" s="133" t="s">
        <v>151</v>
      </c>
      <c r="D5" s="133"/>
      <c r="E5" s="133"/>
      <c r="F5" s="133"/>
      <c r="G5" s="133"/>
      <c r="H5" s="133"/>
      <c r="I5" s="133"/>
      <c r="J5" s="76"/>
      <c r="K5" s="85" t="s">
        <v>150</v>
      </c>
      <c r="L5" s="153" t="s">
        <v>162</v>
      </c>
      <c r="M5" s="153"/>
      <c r="N5" s="153"/>
      <c r="O5" s="153"/>
      <c r="P5" s="153" t="s">
        <v>163</v>
      </c>
      <c r="Q5" s="153"/>
      <c r="R5" s="153"/>
      <c r="S5" s="153"/>
      <c r="T5" s="82"/>
      <c r="U5" s="91" t="s">
        <v>2</v>
      </c>
      <c r="V5" s="173" t="s">
        <v>155</v>
      </c>
      <c r="W5" s="173"/>
      <c r="X5" s="173"/>
      <c r="Y5" s="173"/>
      <c r="Z5" s="173"/>
      <c r="AA5" s="173"/>
      <c r="AB5" s="173"/>
      <c r="AC5" s="173"/>
      <c r="AD5" s="173"/>
    </row>
    <row r="6" spans="1:30" ht="44.25" customHeight="1" x14ac:dyDescent="0.35">
      <c r="B6" s="13"/>
      <c r="C6" s="130" t="s">
        <v>46</v>
      </c>
      <c r="D6" s="130"/>
      <c r="E6" s="130"/>
      <c r="F6" s="130"/>
      <c r="G6" s="79">
        <v>40</v>
      </c>
      <c r="H6" s="78"/>
      <c r="I6" s="126" t="s">
        <v>164</v>
      </c>
      <c r="J6" s="11"/>
      <c r="K6" s="13"/>
      <c r="L6" s="132" t="s">
        <v>74</v>
      </c>
      <c r="M6" s="132"/>
      <c r="N6" s="132"/>
      <c r="O6" s="132"/>
      <c r="P6" s="141" t="s">
        <v>163</v>
      </c>
      <c r="Q6" s="143"/>
      <c r="R6" s="26"/>
      <c r="V6" s="156" t="s">
        <v>36</v>
      </c>
      <c r="W6" s="156"/>
      <c r="X6" s="156"/>
      <c r="Y6" s="156"/>
      <c r="Z6" s="157" t="s">
        <v>166</v>
      </c>
      <c r="AA6" s="158" t="s">
        <v>167</v>
      </c>
      <c r="AB6" s="158" t="s">
        <v>168</v>
      </c>
      <c r="AC6" s="77"/>
    </row>
    <row r="7" spans="1:30" ht="36.75" customHeight="1" x14ac:dyDescent="0.25">
      <c r="B7" s="13"/>
      <c r="C7" s="127" t="s">
        <v>47</v>
      </c>
      <c r="D7" s="127"/>
      <c r="E7" s="127"/>
      <c r="F7" s="127"/>
      <c r="G7" s="80">
        <v>52</v>
      </c>
      <c r="H7" s="78"/>
      <c r="I7" s="126"/>
      <c r="J7" s="11"/>
      <c r="K7" s="13"/>
      <c r="L7" s="127" t="s">
        <v>44</v>
      </c>
      <c r="M7" s="127"/>
      <c r="N7" s="127"/>
      <c r="O7" s="127"/>
      <c r="P7" s="131">
        <f>'Step 2 Quality Mgr Time Study '!S7</f>
        <v>72</v>
      </c>
      <c r="Q7" s="131"/>
      <c r="R7" s="86"/>
      <c r="S7" s="155" t="s">
        <v>175</v>
      </c>
      <c r="U7" s="13"/>
      <c r="V7" s="156"/>
      <c r="W7" s="156"/>
      <c r="X7" s="156"/>
      <c r="Y7" s="156"/>
      <c r="Z7" s="157"/>
      <c r="AA7" s="158"/>
      <c r="AB7" s="158"/>
      <c r="AC7" s="87"/>
    </row>
    <row r="8" spans="1:30" s="11" customFormat="1" ht="36.75" customHeight="1" x14ac:dyDescent="0.25">
      <c r="B8" s="13"/>
      <c r="C8" s="127" t="s">
        <v>48</v>
      </c>
      <c r="D8" s="127"/>
      <c r="E8" s="127"/>
      <c r="F8" s="127"/>
      <c r="G8" s="80">
        <f>G6*G7</f>
        <v>2080</v>
      </c>
      <c r="H8" s="78"/>
      <c r="I8" s="126"/>
      <c r="K8" s="13"/>
      <c r="L8" s="127" t="s">
        <v>39</v>
      </c>
      <c r="M8" s="127"/>
      <c r="N8" s="127"/>
      <c r="O8" s="127"/>
      <c r="P8" s="131">
        <f>'Step 2 Quality Mgr Time Study '!S8</f>
        <v>87</v>
      </c>
      <c r="Q8" s="131"/>
      <c r="R8" s="86"/>
      <c r="S8" s="155"/>
      <c r="U8" s="13"/>
      <c r="V8" s="127" t="s">
        <v>14</v>
      </c>
      <c r="W8" s="127"/>
      <c r="X8" s="127"/>
      <c r="Y8" s="127"/>
      <c r="Z8" s="88">
        <v>0</v>
      </c>
      <c r="AA8" s="89">
        <v>91.293103448275858</v>
      </c>
      <c r="AB8" s="90">
        <f t="shared" ref="AB8:AB22" si="0">(Z8*AA8)/60</f>
        <v>0</v>
      </c>
      <c r="AC8" s="87"/>
      <c r="AD8" s="159" t="s">
        <v>176</v>
      </c>
    </row>
    <row r="9" spans="1:30" s="4" customFormat="1" ht="36.75" customHeight="1" x14ac:dyDescent="0.25">
      <c r="B9" s="13"/>
      <c r="C9" s="129" t="s">
        <v>49</v>
      </c>
      <c r="D9" s="129"/>
      <c r="E9" s="129"/>
      <c r="F9" s="129"/>
      <c r="G9" s="80">
        <f>G8*0.8</f>
        <v>1664</v>
      </c>
      <c r="H9" s="78"/>
      <c r="I9" s="126"/>
      <c r="J9" s="11"/>
      <c r="K9" s="13"/>
      <c r="L9" s="127" t="s">
        <v>40</v>
      </c>
      <c r="M9" s="127"/>
      <c r="N9" s="127"/>
      <c r="O9" s="127"/>
      <c r="P9" s="131">
        <f>'Step 2 Quality Mgr Time Study '!S9</f>
        <v>24</v>
      </c>
      <c r="Q9" s="131"/>
      <c r="R9" s="86"/>
      <c r="S9" s="155"/>
      <c r="U9" s="13"/>
      <c r="V9" s="127" t="s">
        <v>9</v>
      </c>
      <c r="W9" s="127"/>
      <c r="X9" s="127"/>
      <c r="Y9" s="127"/>
      <c r="Z9" s="88">
        <v>0</v>
      </c>
      <c r="AA9" s="89">
        <v>66.867469879518069</v>
      </c>
      <c r="AB9" s="90">
        <f t="shared" si="0"/>
        <v>0</v>
      </c>
      <c r="AC9" s="87"/>
      <c r="AD9" s="159"/>
    </row>
    <row r="10" spans="1:30" ht="36.75" customHeight="1" x14ac:dyDescent="0.25">
      <c r="B10" s="9"/>
      <c r="C10" s="163" t="s">
        <v>192</v>
      </c>
      <c r="D10" s="163"/>
      <c r="E10" s="163"/>
      <c r="F10" s="163"/>
      <c r="G10" s="163"/>
      <c r="H10" s="163"/>
      <c r="I10" s="163"/>
      <c r="K10" s="13"/>
      <c r="L10" s="129" t="s">
        <v>152</v>
      </c>
      <c r="M10" s="129"/>
      <c r="N10" s="129"/>
      <c r="O10" s="129"/>
      <c r="P10" s="131">
        <f>'Step 2 Quality Mgr Time Study '!S10</f>
        <v>73</v>
      </c>
      <c r="Q10" s="131"/>
      <c r="R10" s="86"/>
      <c r="S10" s="155"/>
      <c r="U10" s="13"/>
      <c r="V10" s="127" t="s">
        <v>153</v>
      </c>
      <c r="W10" s="127"/>
      <c r="X10" s="127"/>
      <c r="Y10" s="127"/>
      <c r="Z10" s="88">
        <v>0</v>
      </c>
      <c r="AA10" s="89">
        <v>52.574257425742573</v>
      </c>
      <c r="AB10" s="90">
        <f t="shared" si="0"/>
        <v>0</v>
      </c>
      <c r="AC10" s="87"/>
      <c r="AD10" s="159"/>
    </row>
    <row r="11" spans="1:30" ht="36.75" customHeight="1" x14ac:dyDescent="0.25">
      <c r="B11" s="9"/>
      <c r="C11" s="163"/>
      <c r="D11" s="163"/>
      <c r="E11" s="163"/>
      <c r="F11" s="163"/>
      <c r="G11" s="163"/>
      <c r="H11" s="163"/>
      <c r="I11" s="163"/>
      <c r="K11" s="13"/>
      <c r="L11" s="127" t="s">
        <v>73</v>
      </c>
      <c r="M11" s="127"/>
      <c r="N11" s="127"/>
      <c r="O11" s="127"/>
      <c r="P11" s="131">
        <f>'Step 2 Quality Mgr Time Study '!S11</f>
        <v>157</v>
      </c>
      <c r="Q11" s="131"/>
      <c r="R11" s="86"/>
      <c r="S11" s="155"/>
      <c r="U11" s="13"/>
      <c r="V11" s="129" t="s">
        <v>13</v>
      </c>
      <c r="W11" s="129"/>
      <c r="X11" s="129"/>
      <c r="Y11" s="129"/>
      <c r="Z11" s="88">
        <v>0</v>
      </c>
      <c r="AA11" s="89">
        <v>67.34375</v>
      </c>
      <c r="AB11" s="90">
        <f t="shared" si="0"/>
        <v>0</v>
      </c>
      <c r="AC11" s="87"/>
    </row>
    <row r="12" spans="1:30" ht="36.75" customHeight="1" x14ac:dyDescent="0.25">
      <c r="C12" s="163"/>
      <c r="D12" s="163"/>
      <c r="E12" s="163"/>
      <c r="F12" s="163"/>
      <c r="G12" s="163"/>
      <c r="H12" s="163"/>
      <c r="I12" s="163"/>
      <c r="K12" s="13"/>
      <c r="L12" s="127" t="s">
        <v>43</v>
      </c>
      <c r="M12" s="127"/>
      <c r="N12" s="127"/>
      <c r="O12" s="127"/>
      <c r="P12" s="131">
        <f>'Step 2 Quality Mgr Time Study '!S12</f>
        <v>24</v>
      </c>
      <c r="Q12" s="131"/>
      <c r="R12" s="86"/>
      <c r="S12" s="155"/>
      <c r="U12" s="13"/>
      <c r="V12" s="127" t="s">
        <v>11</v>
      </c>
      <c r="W12" s="127"/>
      <c r="X12" s="127"/>
      <c r="Y12" s="127"/>
      <c r="Z12" s="88">
        <v>0</v>
      </c>
      <c r="AA12" s="89">
        <v>61.013513513513516</v>
      </c>
      <c r="AB12" s="90">
        <f t="shared" si="0"/>
        <v>0</v>
      </c>
      <c r="AC12" s="87"/>
      <c r="AD12" s="126" t="s">
        <v>189</v>
      </c>
    </row>
    <row r="13" spans="1:30" ht="36.75" customHeight="1" x14ac:dyDescent="0.25">
      <c r="C13" s="163"/>
      <c r="D13" s="163"/>
      <c r="E13" s="163"/>
      <c r="F13" s="163"/>
      <c r="G13" s="163"/>
      <c r="H13" s="163"/>
      <c r="I13" s="163"/>
      <c r="K13" s="13"/>
      <c r="L13" s="127" t="s">
        <v>146</v>
      </c>
      <c r="M13" s="127"/>
      <c r="N13" s="127"/>
      <c r="O13" s="127"/>
      <c r="P13" s="131">
        <f>'Step 2 Quality Mgr Time Study '!S13</f>
        <v>476.5</v>
      </c>
      <c r="Q13" s="131"/>
      <c r="R13" s="86"/>
      <c r="S13" s="155"/>
      <c r="U13" s="13"/>
      <c r="V13" s="127" t="s">
        <v>33</v>
      </c>
      <c r="W13" s="127"/>
      <c r="X13" s="127"/>
      <c r="Y13" s="127"/>
      <c r="Z13" s="88">
        <v>0</v>
      </c>
      <c r="AA13" s="89">
        <v>62.647058823529413</v>
      </c>
      <c r="AB13" s="90">
        <f t="shared" si="0"/>
        <v>0</v>
      </c>
      <c r="AC13" s="87"/>
      <c r="AD13" s="126"/>
    </row>
    <row r="14" spans="1:30" ht="36.75" customHeight="1" x14ac:dyDescent="0.25">
      <c r="H14" s="9"/>
      <c r="I14" s="14"/>
      <c r="L14" s="129" t="s">
        <v>147</v>
      </c>
      <c r="M14" s="129"/>
      <c r="N14" s="129"/>
      <c r="O14" s="129"/>
      <c r="P14" s="131">
        <f>SUM('Step 2 Quality Mgr Time Study '!S14:S17)</f>
        <v>0</v>
      </c>
      <c r="Q14" s="131"/>
      <c r="R14" s="86"/>
      <c r="S14" s="155"/>
      <c r="U14" s="13"/>
      <c r="V14" s="127" t="s">
        <v>15</v>
      </c>
      <c r="W14" s="127"/>
      <c r="X14" s="127"/>
      <c r="Y14" s="127"/>
      <c r="Z14" s="88">
        <v>0</v>
      </c>
      <c r="AA14" s="89">
        <v>66.642857142857139</v>
      </c>
      <c r="AB14" s="90">
        <f t="shared" si="0"/>
        <v>0</v>
      </c>
      <c r="AC14" s="87"/>
      <c r="AD14" s="126"/>
    </row>
    <row r="15" spans="1:30" ht="36.75" customHeight="1" x14ac:dyDescent="0.25">
      <c r="H15" s="9"/>
      <c r="I15" s="14"/>
      <c r="L15" s="164" t="s">
        <v>186</v>
      </c>
      <c r="M15" s="164"/>
      <c r="N15" s="164"/>
      <c r="O15" s="164"/>
      <c r="P15" s="164"/>
      <c r="Q15" s="164"/>
      <c r="R15" s="164"/>
      <c r="S15" s="164"/>
      <c r="U15" s="13"/>
      <c r="V15" s="129" t="s">
        <v>17</v>
      </c>
      <c r="W15" s="129"/>
      <c r="X15" s="129"/>
      <c r="Y15" s="129"/>
      <c r="Z15" s="88">
        <v>0</v>
      </c>
      <c r="AA15" s="89">
        <v>37.5</v>
      </c>
      <c r="AB15" s="90">
        <f t="shared" si="0"/>
        <v>0</v>
      </c>
      <c r="AC15" s="87"/>
      <c r="AD15" s="126"/>
    </row>
    <row r="16" spans="1:30" s="9" customFormat="1" ht="36.75" customHeight="1" x14ac:dyDescent="0.25">
      <c r="A16"/>
      <c r="I16" s="14"/>
      <c r="J16" s="14"/>
      <c r="L16" s="164"/>
      <c r="M16" s="164"/>
      <c r="N16" s="164"/>
      <c r="O16" s="164"/>
      <c r="P16" s="164"/>
      <c r="Q16" s="164"/>
      <c r="R16" s="164"/>
      <c r="S16" s="164"/>
      <c r="T16" s="14"/>
      <c r="U16" s="13"/>
      <c r="V16" s="127" t="s">
        <v>18</v>
      </c>
      <c r="W16" s="127"/>
      <c r="X16" s="127"/>
      <c r="Y16" s="127"/>
      <c r="Z16" s="88">
        <v>0</v>
      </c>
      <c r="AA16" s="89">
        <v>42.692307692307693</v>
      </c>
      <c r="AB16" s="90">
        <f t="shared" si="0"/>
        <v>0</v>
      </c>
      <c r="AC16" s="87"/>
      <c r="AD16" s="126" t="s">
        <v>164</v>
      </c>
    </row>
    <row r="17" spans="2:30" ht="36.75" customHeight="1" x14ac:dyDescent="0.25">
      <c r="I17" s="14"/>
      <c r="L17" s="164"/>
      <c r="M17" s="164"/>
      <c r="N17" s="164"/>
      <c r="O17" s="164"/>
      <c r="P17" s="164"/>
      <c r="Q17" s="164"/>
      <c r="R17" s="164"/>
      <c r="S17" s="164"/>
      <c r="U17" s="13"/>
      <c r="V17" s="127" t="s">
        <v>12</v>
      </c>
      <c r="W17" s="127"/>
      <c r="X17" s="127"/>
      <c r="Y17" s="127"/>
      <c r="Z17" s="88">
        <v>0</v>
      </c>
      <c r="AA17" s="89">
        <v>71.417910447761187</v>
      </c>
      <c r="AB17" s="90">
        <f t="shared" si="0"/>
        <v>0</v>
      </c>
      <c r="AC17" s="87"/>
      <c r="AD17" s="126"/>
    </row>
    <row r="18" spans="2:30" ht="36.75" customHeight="1" x14ac:dyDescent="0.25">
      <c r="U18" s="13"/>
      <c r="V18" s="127" t="s">
        <v>19</v>
      </c>
      <c r="W18" s="127"/>
      <c r="X18" s="127"/>
      <c r="Y18" s="127"/>
      <c r="Z18" s="88">
        <v>0</v>
      </c>
      <c r="AA18" s="89">
        <v>41.25</v>
      </c>
      <c r="AB18" s="90">
        <f t="shared" si="0"/>
        <v>0</v>
      </c>
      <c r="AC18" s="87"/>
      <c r="AD18" s="126"/>
    </row>
    <row r="19" spans="2:30" ht="36.75" customHeight="1" x14ac:dyDescent="0.25">
      <c r="U19" s="13"/>
      <c r="V19" s="129" t="s">
        <v>20</v>
      </c>
      <c r="W19" s="129"/>
      <c r="X19" s="129"/>
      <c r="Y19" s="129"/>
      <c r="Z19" s="88">
        <v>0</v>
      </c>
      <c r="AA19" s="89">
        <v>45</v>
      </c>
      <c r="AB19" s="90">
        <f t="shared" si="0"/>
        <v>0</v>
      </c>
      <c r="AC19" s="87"/>
      <c r="AD19" s="126" t="s">
        <v>188</v>
      </c>
    </row>
    <row r="20" spans="2:30" ht="36.75" customHeight="1" x14ac:dyDescent="0.4">
      <c r="B20" s="83" t="s">
        <v>4</v>
      </c>
      <c r="C20" s="140" t="s">
        <v>158</v>
      </c>
      <c r="D20" s="140"/>
      <c r="E20" s="140"/>
      <c r="F20" s="140"/>
      <c r="G20" s="140"/>
      <c r="H20" s="140"/>
      <c r="I20" s="140"/>
      <c r="K20" s="110" t="s">
        <v>160</v>
      </c>
      <c r="L20" s="154" t="s">
        <v>154</v>
      </c>
      <c r="M20" s="154"/>
      <c r="N20" s="154"/>
      <c r="O20" s="154"/>
      <c r="P20" s="154"/>
      <c r="Q20" s="154"/>
      <c r="R20" s="154"/>
      <c r="S20" s="154"/>
      <c r="U20" s="13"/>
      <c r="V20" s="127" t="s">
        <v>157</v>
      </c>
      <c r="W20" s="127"/>
      <c r="X20" s="127"/>
      <c r="Y20" s="127"/>
      <c r="Z20" s="88">
        <f>SUM(Z8:Z19)</f>
        <v>0</v>
      </c>
      <c r="AA20" s="89">
        <v>3</v>
      </c>
      <c r="AB20" s="90">
        <f t="shared" si="0"/>
        <v>0</v>
      </c>
      <c r="AC20" s="87"/>
      <c r="AD20" s="126"/>
    </row>
    <row r="21" spans="2:30" ht="36.75" customHeight="1" x14ac:dyDescent="0.35">
      <c r="B21" s="14"/>
      <c r="C21" s="141" t="s">
        <v>163</v>
      </c>
      <c r="D21" s="142"/>
      <c r="E21" s="142"/>
      <c r="F21" s="142"/>
      <c r="G21" s="143"/>
      <c r="H21" s="14"/>
      <c r="I21" s="126" t="s">
        <v>164</v>
      </c>
      <c r="K21" s="14"/>
      <c r="L21" s="141" t="s">
        <v>169</v>
      </c>
      <c r="M21" s="142"/>
      <c r="N21" s="142"/>
      <c r="O21" s="143"/>
      <c r="P21" s="141" t="s">
        <v>170</v>
      </c>
      <c r="Q21" s="143"/>
      <c r="S21" s="14"/>
      <c r="U21" s="13"/>
      <c r="V21" s="127" t="s">
        <v>156</v>
      </c>
      <c r="W21" s="127"/>
      <c r="X21" s="127"/>
      <c r="Y21" s="127"/>
      <c r="Z21" s="88">
        <f>SUM(Z8:Z19)</f>
        <v>0</v>
      </c>
      <c r="AA21" s="89">
        <v>15</v>
      </c>
      <c r="AB21" s="90">
        <f t="shared" si="0"/>
        <v>0</v>
      </c>
      <c r="AC21" s="87"/>
      <c r="AD21" s="126"/>
    </row>
    <row r="22" spans="2:30" ht="36.75" customHeight="1" x14ac:dyDescent="0.25">
      <c r="B22" s="14"/>
      <c r="C22" s="134" t="s">
        <v>159</v>
      </c>
      <c r="D22" s="135"/>
      <c r="E22" s="135"/>
      <c r="F22" s="136"/>
      <c r="G22" s="84">
        <f>SUM(AB8:AB20)</f>
        <v>0</v>
      </c>
      <c r="H22" s="14"/>
      <c r="I22" s="126"/>
      <c r="K22" s="14"/>
      <c r="L22" s="144" t="s">
        <v>50</v>
      </c>
      <c r="M22" s="145"/>
      <c r="N22" s="145"/>
      <c r="O22" s="146"/>
      <c r="P22" s="167">
        <f>G22/G9</f>
        <v>0</v>
      </c>
      <c r="Q22" s="168"/>
      <c r="S22" s="14"/>
      <c r="V22" s="127" t="s">
        <v>23</v>
      </c>
      <c r="W22" s="127"/>
      <c r="X22" s="127"/>
      <c r="Y22" s="127"/>
      <c r="Z22" s="88">
        <v>0</v>
      </c>
      <c r="AA22" s="89">
        <v>10</v>
      </c>
      <c r="AB22" s="90">
        <f t="shared" si="0"/>
        <v>0</v>
      </c>
      <c r="AD22" s="126"/>
    </row>
    <row r="23" spans="2:30" ht="36.75" customHeight="1" x14ac:dyDescent="0.25">
      <c r="B23" s="10" t="s">
        <v>165</v>
      </c>
      <c r="C23" s="134" t="s">
        <v>156</v>
      </c>
      <c r="D23" s="135"/>
      <c r="E23" s="135"/>
      <c r="F23" s="136"/>
      <c r="G23" s="84">
        <f>AB21</f>
        <v>0</v>
      </c>
      <c r="H23" s="14"/>
      <c r="I23" s="126"/>
      <c r="K23" s="14"/>
      <c r="L23" s="150"/>
      <c r="M23" s="151"/>
      <c r="N23" s="151"/>
      <c r="O23" s="152"/>
      <c r="P23" s="171"/>
      <c r="Q23" s="172"/>
      <c r="S23" s="160" t="s">
        <v>164</v>
      </c>
      <c r="V23" s="165" t="s">
        <v>190</v>
      </c>
      <c r="W23" s="165"/>
      <c r="X23" s="165"/>
      <c r="Y23" s="165"/>
      <c r="Z23" s="165"/>
      <c r="AA23" s="165"/>
      <c r="AB23" s="165"/>
      <c r="AD23" s="121"/>
    </row>
    <row r="24" spans="2:30" ht="36.75" customHeight="1" x14ac:dyDescent="0.25">
      <c r="B24" s="14"/>
      <c r="C24" s="134" t="s">
        <v>23</v>
      </c>
      <c r="D24" s="135"/>
      <c r="E24" s="135"/>
      <c r="F24" s="136"/>
      <c r="G24" s="84">
        <f>AB22</f>
        <v>0</v>
      </c>
      <c r="H24" s="14"/>
      <c r="I24" s="126" t="s">
        <v>196</v>
      </c>
      <c r="K24" s="14"/>
      <c r="L24" s="144" t="s">
        <v>53</v>
      </c>
      <c r="M24" s="145"/>
      <c r="N24" s="145"/>
      <c r="O24" s="146"/>
      <c r="P24" s="167">
        <f>(G22+G23)/G9</f>
        <v>0</v>
      </c>
      <c r="Q24" s="168"/>
      <c r="S24" s="160"/>
      <c r="V24" s="166"/>
      <c r="W24" s="166"/>
      <c r="X24" s="166"/>
      <c r="Y24" s="166"/>
      <c r="Z24" s="166"/>
      <c r="AA24" s="166"/>
      <c r="AB24" s="166"/>
    </row>
    <row r="25" spans="2:30" ht="36.75" customHeight="1" x14ac:dyDescent="0.25">
      <c r="B25" s="11"/>
      <c r="C25" s="137" t="s">
        <v>52</v>
      </c>
      <c r="D25" s="138"/>
      <c r="E25" s="138"/>
      <c r="F25" s="139"/>
      <c r="G25" s="84">
        <f>SUM(P7:P14)</f>
        <v>913.5</v>
      </c>
      <c r="H25" s="14"/>
      <c r="I25" s="126"/>
      <c r="K25" s="14"/>
      <c r="L25" s="150"/>
      <c r="M25" s="151"/>
      <c r="N25" s="151"/>
      <c r="O25" s="152"/>
      <c r="P25" s="171"/>
      <c r="Q25" s="172"/>
      <c r="S25" s="160"/>
      <c r="V25" s="166"/>
      <c r="W25" s="166"/>
      <c r="X25" s="166"/>
      <c r="Y25" s="166"/>
      <c r="Z25" s="166"/>
      <c r="AA25" s="166"/>
      <c r="AB25" s="166"/>
    </row>
    <row r="26" spans="2:30" ht="36.75" customHeight="1" x14ac:dyDescent="0.25">
      <c r="B26" s="14"/>
      <c r="C26" s="134" t="s">
        <v>149</v>
      </c>
      <c r="D26" s="135"/>
      <c r="E26" s="135"/>
      <c r="F26" s="136"/>
      <c r="G26" s="84">
        <v>55</v>
      </c>
      <c r="H26" s="14"/>
      <c r="I26" s="126"/>
      <c r="K26" s="10"/>
      <c r="L26" s="144" t="s">
        <v>161</v>
      </c>
      <c r="M26" s="145"/>
      <c r="N26" s="145"/>
      <c r="O26" s="146"/>
      <c r="P26" s="167">
        <f>SUM(G22:G25)/G9</f>
        <v>0.54897836538461542</v>
      </c>
      <c r="Q26" s="168"/>
      <c r="S26" s="160"/>
      <c r="V26" s="166"/>
      <c r="W26" s="166"/>
      <c r="X26" s="166"/>
      <c r="Y26" s="166"/>
      <c r="Z26" s="166"/>
      <c r="AA26" s="166"/>
      <c r="AB26" s="166"/>
    </row>
    <row r="27" spans="2:30" ht="36.75" customHeight="1" x14ac:dyDescent="0.3">
      <c r="B27" s="14"/>
      <c r="C27" s="161" t="s">
        <v>179</v>
      </c>
      <c r="D27" s="161"/>
      <c r="E27" s="161"/>
      <c r="F27" s="161"/>
      <c r="G27" s="161"/>
      <c r="H27" s="161"/>
      <c r="I27" s="161"/>
      <c r="K27" s="10"/>
      <c r="L27" s="147"/>
      <c r="M27" s="148"/>
      <c r="N27" s="148"/>
      <c r="O27" s="149"/>
      <c r="P27" s="169"/>
      <c r="Q27" s="170"/>
      <c r="S27" s="14"/>
    </row>
    <row r="28" spans="2:30" ht="36.75" customHeight="1" x14ac:dyDescent="0.25">
      <c r="B28" s="14"/>
      <c r="C28" s="14"/>
      <c r="F28" s="14"/>
      <c r="G28" s="14"/>
      <c r="H28" s="14"/>
      <c r="I28" s="14"/>
      <c r="K28" s="10"/>
      <c r="L28" s="150"/>
      <c r="M28" s="151"/>
      <c r="N28" s="151"/>
      <c r="O28" s="152"/>
      <c r="P28" s="171"/>
      <c r="Q28" s="172"/>
      <c r="S28" s="14"/>
    </row>
    <row r="29" spans="2:30" ht="36.75" customHeight="1" x14ac:dyDescent="0.25">
      <c r="B29" s="14"/>
      <c r="C29" s="14"/>
      <c r="F29" s="14"/>
      <c r="G29" s="14"/>
      <c r="H29" s="14"/>
      <c r="I29" s="14"/>
      <c r="K29" s="14"/>
      <c r="L29" s="144" t="s">
        <v>51</v>
      </c>
      <c r="M29" s="145"/>
      <c r="N29" s="145"/>
      <c r="O29" s="146"/>
      <c r="P29" s="167">
        <f>SUM(G22:G26)/G9</f>
        <v>0.58203125</v>
      </c>
      <c r="Q29" s="168"/>
      <c r="S29" s="14"/>
    </row>
    <row r="30" spans="2:30" ht="15" customHeight="1" x14ac:dyDescent="0.25">
      <c r="B30" s="14"/>
      <c r="C30" s="14"/>
      <c r="F30" s="14"/>
      <c r="G30" s="14"/>
      <c r="H30" s="14"/>
      <c r="I30" s="14"/>
      <c r="K30" s="14"/>
      <c r="L30" s="150"/>
      <c r="M30" s="151"/>
      <c r="N30" s="151"/>
      <c r="O30" s="152"/>
      <c r="P30" s="169"/>
      <c r="Q30" s="170"/>
      <c r="S30" s="14"/>
    </row>
    <row r="31" spans="2:30" ht="41.25" customHeight="1" x14ac:dyDescent="0.3">
      <c r="B31" s="14"/>
      <c r="C31" s="14"/>
      <c r="F31" s="14"/>
      <c r="G31" s="14"/>
      <c r="H31" s="14"/>
      <c r="I31" s="14"/>
      <c r="K31" s="14"/>
      <c r="L31" s="161" t="s">
        <v>180</v>
      </c>
      <c r="M31" s="161"/>
      <c r="N31" s="161"/>
      <c r="O31" s="161"/>
      <c r="P31" s="161"/>
      <c r="Q31" s="161"/>
      <c r="R31" s="161"/>
      <c r="S31" s="161"/>
    </row>
    <row r="32" spans="2:30" ht="15" customHeight="1" x14ac:dyDescent="0.25">
      <c r="V32" s="14"/>
      <c r="AA32"/>
      <c r="AB32"/>
      <c r="AC32" s="27"/>
      <c r="AD32" s="27"/>
    </row>
    <row r="33" spans="21:30" ht="15" customHeight="1" x14ac:dyDescent="0.25">
      <c r="V33" s="14"/>
      <c r="AA33"/>
      <c r="AB33"/>
      <c r="AC33" s="27"/>
      <c r="AD33" s="27"/>
    </row>
    <row r="34" spans="21:30" ht="15" customHeight="1" x14ac:dyDescent="0.25">
      <c r="V34" s="14"/>
      <c r="AA34"/>
      <c r="AB34"/>
      <c r="AC34" s="27"/>
      <c r="AD34" s="27"/>
    </row>
    <row r="35" spans="21:30" ht="15" customHeight="1" x14ac:dyDescent="0.25">
      <c r="V35" s="14"/>
      <c r="AA35"/>
      <c r="AB35"/>
      <c r="AC35" s="27"/>
      <c r="AD35" s="27"/>
    </row>
    <row r="36" spans="21:30" ht="15" customHeight="1" x14ac:dyDescent="0.25">
      <c r="V36" s="14"/>
      <c r="AA36"/>
      <c r="AB36"/>
      <c r="AC36" s="27"/>
      <c r="AD36" s="27"/>
    </row>
    <row r="37" spans="21:30" ht="15" customHeight="1" x14ac:dyDescent="0.25">
      <c r="V37" s="14"/>
      <c r="AA37"/>
      <c r="AB37"/>
      <c r="AC37" s="27"/>
      <c r="AD37" s="27"/>
    </row>
    <row r="38" spans="21:30" ht="15" customHeight="1" x14ac:dyDescent="0.25">
      <c r="V38" s="14"/>
      <c r="AA38"/>
      <c r="AB38"/>
      <c r="AC38" s="27"/>
      <c r="AD38" s="27"/>
    </row>
    <row r="39" spans="21:30" ht="15" customHeight="1" x14ac:dyDescent="0.25">
      <c r="V39" s="14"/>
      <c r="AA39"/>
      <c r="AB39"/>
      <c r="AC39" s="27"/>
      <c r="AD39" s="27"/>
    </row>
    <row r="40" spans="21:30" ht="15" customHeight="1" x14ac:dyDescent="0.25">
      <c r="V40" s="14"/>
      <c r="AA40"/>
      <c r="AB40"/>
      <c r="AC40" s="27"/>
      <c r="AD40" s="27"/>
    </row>
    <row r="41" spans="21:30" x14ac:dyDescent="0.25">
      <c r="U41" s="14"/>
      <c r="V41" s="14"/>
      <c r="AA41"/>
      <c r="AB41"/>
      <c r="AC41" s="27"/>
      <c r="AD41" s="27"/>
    </row>
    <row r="42" spans="21:30" x14ac:dyDescent="0.25">
      <c r="U42" s="14"/>
      <c r="V42" s="14"/>
      <c r="AA42"/>
      <c r="AB42"/>
      <c r="AC42" s="27"/>
      <c r="AD42" s="27"/>
    </row>
    <row r="54" spans="4:4" x14ac:dyDescent="0.25">
      <c r="D54" s="10"/>
    </row>
  </sheetData>
  <dataConsolidate/>
  <mergeCells count="78">
    <mergeCell ref="S23:S26"/>
    <mergeCell ref="C27:I27"/>
    <mergeCell ref="L31:S31"/>
    <mergeCell ref="B3:W4"/>
    <mergeCell ref="C10:I13"/>
    <mergeCell ref="L15:S17"/>
    <mergeCell ref="V23:AB26"/>
    <mergeCell ref="P26:Q28"/>
    <mergeCell ref="P29:Q30"/>
    <mergeCell ref="L29:O30"/>
    <mergeCell ref="P21:Q21"/>
    <mergeCell ref="L22:O23"/>
    <mergeCell ref="P22:Q23"/>
    <mergeCell ref="L24:O25"/>
    <mergeCell ref="P24:Q25"/>
    <mergeCell ref="V5:AD5"/>
    <mergeCell ref="V6:Y7"/>
    <mergeCell ref="Z6:Z7"/>
    <mergeCell ref="AA6:AA7"/>
    <mergeCell ref="AB6:AB7"/>
    <mergeCell ref="AD8:AD10"/>
    <mergeCell ref="L26:O28"/>
    <mergeCell ref="L5:S5"/>
    <mergeCell ref="L7:O7"/>
    <mergeCell ref="L8:O8"/>
    <mergeCell ref="L9:O9"/>
    <mergeCell ref="L10:O10"/>
    <mergeCell ref="L11:O11"/>
    <mergeCell ref="L12:O12"/>
    <mergeCell ref="L13:O13"/>
    <mergeCell ref="L14:O14"/>
    <mergeCell ref="L20:S20"/>
    <mergeCell ref="L21:O21"/>
    <mergeCell ref="P13:Q13"/>
    <mergeCell ref="P14:Q14"/>
    <mergeCell ref="S7:S14"/>
    <mergeCell ref="P6:Q6"/>
    <mergeCell ref="C24:F24"/>
    <mergeCell ref="C25:F25"/>
    <mergeCell ref="C26:F26"/>
    <mergeCell ref="I6:I9"/>
    <mergeCell ref="C8:F8"/>
    <mergeCell ref="C20:I20"/>
    <mergeCell ref="C21:G21"/>
    <mergeCell ref="C22:F22"/>
    <mergeCell ref="C23:F23"/>
    <mergeCell ref="I21:I23"/>
    <mergeCell ref="I24:I26"/>
    <mergeCell ref="P11:Q11"/>
    <mergeCell ref="P12:Q12"/>
    <mergeCell ref="V22:Y22"/>
    <mergeCell ref="V11:Y11"/>
    <mergeCell ref="V17:Y17"/>
    <mergeCell ref="V18:Y18"/>
    <mergeCell ref="V19:Y19"/>
    <mergeCell ref="V20:Y20"/>
    <mergeCell ref="V21:Y21"/>
    <mergeCell ref="V12:Y12"/>
    <mergeCell ref="V13:Y13"/>
    <mergeCell ref="V14:Y14"/>
    <mergeCell ref="V15:Y15"/>
    <mergeCell ref="V16:Y16"/>
    <mergeCell ref="L1:O1"/>
    <mergeCell ref="C9:F9"/>
    <mergeCell ref="C6:F6"/>
    <mergeCell ref="C7:F7"/>
    <mergeCell ref="P10:Q10"/>
    <mergeCell ref="L6:O6"/>
    <mergeCell ref="C5:I5"/>
    <mergeCell ref="P7:Q7"/>
    <mergeCell ref="P8:Q8"/>
    <mergeCell ref="P9:Q9"/>
    <mergeCell ref="AD12:AD15"/>
    <mergeCell ref="AD16:AD18"/>
    <mergeCell ref="AD19:AD22"/>
    <mergeCell ref="V8:Y8"/>
    <mergeCell ref="V9:Y9"/>
    <mergeCell ref="V10:Y10"/>
  </mergeCells>
  <dataValidations xWindow="602" yWindow="337" count="2">
    <dataValidation allowBlank="1" showInputMessage="1" showErrorMessage="1" promptTitle="Auto-calculation" sqref="G22:G23"/>
    <dataValidation allowBlank="1" showInputMessage="1" showErrorMessage="1" prompt="Average times calculated from national data manager survey.  These can be changed to show specific times from time study." sqref="AA8:AA22"/>
  </dataValidations>
  <pageMargins left="0.7" right="0.7" top="0.75" bottom="0.75" header="0.3" footer="0.3"/>
  <pageSetup scale="65" orientation="landscape"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D809F"/>
  </sheetPr>
  <dimension ref="A1:XFA119"/>
  <sheetViews>
    <sheetView showGridLines="0" zoomScaleNormal="100" workbookViewId="0">
      <selection activeCell="A5" sqref="A5:P6"/>
    </sheetView>
  </sheetViews>
  <sheetFormatPr defaultColWidth="9.140625" defaultRowHeight="15" x14ac:dyDescent="0.25"/>
  <cols>
    <col min="1" max="1" width="22.85546875" style="31" customWidth="1"/>
    <col min="2" max="2" width="9.140625" style="30"/>
    <col min="3" max="3" width="27.28515625" style="31" customWidth="1"/>
    <col min="4" max="4" width="2.5703125" style="31" customWidth="1"/>
    <col min="5" max="5" width="30" style="31" customWidth="1"/>
    <col min="6" max="6" width="9.140625" style="31"/>
    <col min="7" max="7" width="27.28515625" style="31" customWidth="1"/>
    <col min="8" max="8" width="1" style="31" customWidth="1"/>
    <col min="9" max="9" width="28.7109375" style="31" customWidth="1"/>
    <col min="10" max="10" width="9.140625" style="31"/>
    <col min="11" max="11" width="27.28515625" style="31" customWidth="1"/>
    <col min="12" max="12" width="2.5703125" style="31" customWidth="1"/>
    <col min="13" max="13" width="31.42578125" style="31" customWidth="1"/>
    <col min="14" max="14" width="9.140625" style="31"/>
    <col min="15" max="15" width="27.28515625" style="31" customWidth="1"/>
    <col min="16" max="16" width="4.140625" style="32" customWidth="1"/>
    <col min="17" max="17" width="9" style="31" customWidth="1"/>
    <col min="18" max="18" width="19" style="31" customWidth="1"/>
    <col min="19" max="19" width="12.140625" style="31" customWidth="1"/>
    <col min="20" max="20" width="9.140625" style="31"/>
    <col min="21" max="16384" width="9.140625" style="32"/>
  </cols>
  <sheetData>
    <row r="1" spans="1:19" ht="30" x14ac:dyDescent="0.4">
      <c r="A1" s="20" t="s">
        <v>137</v>
      </c>
      <c r="B1" s="12"/>
      <c r="C1" s="12"/>
      <c r="D1" s="12"/>
      <c r="E1" s="12"/>
      <c r="F1" s="12"/>
      <c r="G1" s="12"/>
      <c r="H1" s="6"/>
      <c r="I1" s="5"/>
      <c r="J1" s="5"/>
      <c r="K1" s="2"/>
      <c r="L1" s="3"/>
      <c r="M1" s="128"/>
      <c r="N1" s="128"/>
      <c r="O1" s="128"/>
      <c r="P1" s="128"/>
    </row>
    <row r="2" spans="1:19" ht="20.25" thickBot="1" x14ac:dyDescent="0.35">
      <c r="A2" s="67" t="s">
        <v>0</v>
      </c>
      <c r="B2" s="68"/>
      <c r="C2" s="68"/>
      <c r="D2" s="68"/>
      <c r="E2" s="68"/>
      <c r="F2" s="68"/>
      <c r="G2" s="69"/>
      <c r="H2" s="69"/>
      <c r="I2" s="69"/>
      <c r="J2" s="69"/>
      <c r="K2" s="69"/>
      <c r="L2" s="70"/>
      <c r="M2" s="70"/>
      <c r="N2" s="69"/>
      <c r="O2" s="69"/>
      <c r="P2" s="71"/>
    </row>
    <row r="3" spans="1:19" ht="15.75" thickTop="1" x14ac:dyDescent="0.25">
      <c r="A3" s="174" t="s">
        <v>193</v>
      </c>
      <c r="B3" s="174"/>
      <c r="C3" s="174"/>
      <c r="D3" s="174"/>
      <c r="E3" s="174"/>
      <c r="F3" s="174"/>
      <c r="G3" s="174"/>
      <c r="H3" s="174"/>
      <c r="I3" s="174"/>
      <c r="J3" s="174"/>
      <c r="K3" s="174"/>
      <c r="L3" s="174"/>
      <c r="M3" s="174"/>
      <c r="N3" s="174"/>
      <c r="O3" s="174"/>
      <c r="P3" s="174"/>
    </row>
    <row r="4" spans="1:19" ht="44.25" customHeight="1" x14ac:dyDescent="0.25">
      <c r="A4" s="174"/>
      <c r="B4" s="174"/>
      <c r="C4" s="174"/>
      <c r="D4" s="174"/>
      <c r="E4" s="174"/>
      <c r="F4" s="174"/>
      <c r="G4" s="174"/>
      <c r="H4" s="174"/>
      <c r="I4" s="174"/>
      <c r="J4" s="174"/>
      <c r="K4" s="174"/>
      <c r="L4" s="174"/>
      <c r="M4" s="174"/>
      <c r="N4" s="174"/>
      <c r="O4" s="174"/>
      <c r="P4" s="174"/>
    </row>
    <row r="5" spans="1:19" x14ac:dyDescent="0.25">
      <c r="A5" s="175" t="s">
        <v>194</v>
      </c>
      <c r="B5" s="175"/>
      <c r="C5" s="175"/>
      <c r="D5" s="175"/>
      <c r="E5" s="175"/>
      <c r="F5" s="175"/>
      <c r="G5" s="175"/>
      <c r="H5" s="175"/>
      <c r="I5" s="175"/>
      <c r="J5" s="175"/>
      <c r="K5" s="175"/>
      <c r="L5" s="175"/>
      <c r="M5" s="175"/>
      <c r="N5" s="175"/>
      <c r="O5" s="175"/>
      <c r="P5" s="175"/>
    </row>
    <row r="6" spans="1:19" ht="18" thickBot="1" x14ac:dyDescent="0.35">
      <c r="A6" s="175"/>
      <c r="B6" s="175"/>
      <c r="C6" s="175"/>
      <c r="D6" s="175"/>
      <c r="E6" s="175"/>
      <c r="F6" s="175"/>
      <c r="G6" s="175"/>
      <c r="H6" s="175"/>
      <c r="I6" s="175"/>
      <c r="J6" s="175"/>
      <c r="K6" s="175"/>
      <c r="L6" s="175"/>
      <c r="M6" s="175"/>
      <c r="N6" s="175"/>
      <c r="O6" s="175"/>
      <c r="P6" s="175"/>
      <c r="Q6" s="72" t="s">
        <v>142</v>
      </c>
      <c r="R6" s="72"/>
      <c r="S6" s="73"/>
    </row>
    <row r="7" spans="1:19" ht="19.5" thickTop="1" x14ac:dyDescent="0.4">
      <c r="A7" s="31" t="s">
        <v>55</v>
      </c>
      <c r="B7" s="34" t="s">
        <v>138</v>
      </c>
      <c r="D7" s="33"/>
      <c r="E7" s="31" t="s">
        <v>55</v>
      </c>
      <c r="F7" s="34" t="s">
        <v>56</v>
      </c>
      <c r="H7" s="33"/>
      <c r="I7" s="31" t="s">
        <v>55</v>
      </c>
      <c r="J7" s="34" t="s">
        <v>56</v>
      </c>
      <c r="L7" s="33"/>
      <c r="M7" s="31" t="s">
        <v>55</v>
      </c>
      <c r="N7" s="34" t="s">
        <v>56</v>
      </c>
      <c r="Q7" s="14"/>
      <c r="R7" s="25" t="s">
        <v>44</v>
      </c>
      <c r="S7" s="28">
        <f>B42</f>
        <v>72</v>
      </c>
    </row>
    <row r="8" spans="1:19" ht="15.75" x14ac:dyDescent="0.25">
      <c r="A8" s="66" t="s">
        <v>139</v>
      </c>
      <c r="E8" s="66" t="s">
        <v>70</v>
      </c>
      <c r="F8" s="30"/>
      <c r="I8" s="66" t="s">
        <v>71</v>
      </c>
      <c r="J8" s="30"/>
      <c r="M8" s="66" t="s">
        <v>72</v>
      </c>
      <c r="N8" s="30"/>
      <c r="Q8" s="14"/>
      <c r="R8" s="24" t="s">
        <v>143</v>
      </c>
      <c r="S8" s="29">
        <f>F42</f>
        <v>87</v>
      </c>
    </row>
    <row r="9" spans="1:19" x14ac:dyDescent="0.25">
      <c r="A9" s="50" t="s">
        <v>74</v>
      </c>
      <c r="B9" s="54" t="s">
        <v>59</v>
      </c>
      <c r="C9" s="50" t="s">
        <v>60</v>
      </c>
      <c r="E9" s="50" t="s">
        <v>74</v>
      </c>
      <c r="F9" s="54" t="s">
        <v>59</v>
      </c>
      <c r="G9" s="50" t="s">
        <v>60</v>
      </c>
      <c r="I9" s="50" t="s">
        <v>74</v>
      </c>
      <c r="J9" s="54" t="s">
        <v>59</v>
      </c>
      <c r="K9" s="50" t="s">
        <v>60</v>
      </c>
      <c r="M9" s="50" t="s">
        <v>74</v>
      </c>
      <c r="N9" s="54" t="s">
        <v>59</v>
      </c>
      <c r="O9" s="50" t="s">
        <v>60</v>
      </c>
      <c r="Q9" s="32"/>
      <c r="R9" s="25" t="s">
        <v>144</v>
      </c>
      <c r="S9" s="28">
        <f>J42</f>
        <v>24</v>
      </c>
    </row>
    <row r="10" spans="1:19" x14ac:dyDescent="0.25">
      <c r="A10" s="57" t="s">
        <v>75</v>
      </c>
      <c r="B10" s="58">
        <v>2880</v>
      </c>
      <c r="C10" s="59" t="s">
        <v>86</v>
      </c>
      <c r="E10" s="57" t="s">
        <v>78</v>
      </c>
      <c r="F10" s="38">
        <v>60</v>
      </c>
      <c r="G10" s="64" t="s">
        <v>85</v>
      </c>
      <c r="I10" s="57" t="s">
        <v>93</v>
      </c>
      <c r="J10" s="58">
        <v>180</v>
      </c>
      <c r="K10" s="59" t="s">
        <v>94</v>
      </c>
      <c r="M10" s="7" t="s">
        <v>96</v>
      </c>
      <c r="N10" s="58"/>
      <c r="O10" s="59"/>
      <c r="Q10" s="32"/>
      <c r="R10" s="25" t="s">
        <v>145</v>
      </c>
      <c r="S10" s="28">
        <f>N42</f>
        <v>73</v>
      </c>
    </row>
    <row r="11" spans="1:19" x14ac:dyDescent="0.25">
      <c r="A11" s="57" t="s">
        <v>76</v>
      </c>
      <c r="B11" s="58">
        <v>1440</v>
      </c>
      <c r="C11" s="59" t="s">
        <v>77</v>
      </c>
      <c r="E11" s="57" t="s">
        <v>79</v>
      </c>
      <c r="F11" s="38">
        <v>30</v>
      </c>
      <c r="G11" s="64" t="s">
        <v>85</v>
      </c>
      <c r="I11" s="57" t="s">
        <v>90</v>
      </c>
      <c r="J11" s="58">
        <v>15</v>
      </c>
      <c r="K11" s="59" t="s">
        <v>123</v>
      </c>
      <c r="M11" s="57" t="s">
        <v>97</v>
      </c>
      <c r="N11" s="58">
        <v>120</v>
      </c>
      <c r="O11" s="65" t="s">
        <v>124</v>
      </c>
      <c r="Q11" s="32"/>
      <c r="R11" s="25" t="s">
        <v>73</v>
      </c>
      <c r="S11" s="28">
        <f>B80</f>
        <v>157</v>
      </c>
    </row>
    <row r="12" spans="1:19" x14ac:dyDescent="0.25">
      <c r="A12" s="57"/>
      <c r="B12" s="58"/>
      <c r="C12" s="59"/>
      <c r="E12" s="57" t="s">
        <v>80</v>
      </c>
      <c r="F12" s="38">
        <v>60</v>
      </c>
      <c r="G12" s="64" t="s">
        <v>77</v>
      </c>
      <c r="I12" s="57" t="s">
        <v>91</v>
      </c>
      <c r="J12" s="58">
        <v>120</v>
      </c>
      <c r="K12" s="59" t="s">
        <v>85</v>
      </c>
      <c r="M12" s="57" t="s">
        <v>98</v>
      </c>
      <c r="N12" s="58">
        <v>60</v>
      </c>
      <c r="O12" s="65" t="s">
        <v>124</v>
      </c>
      <c r="R12" s="24" t="s">
        <v>42</v>
      </c>
      <c r="S12" s="29">
        <f>F80</f>
        <v>24</v>
      </c>
    </row>
    <row r="13" spans="1:19" x14ac:dyDescent="0.25">
      <c r="A13" s="57"/>
      <c r="B13" s="58"/>
      <c r="C13" s="59"/>
      <c r="E13" s="57" t="s">
        <v>81</v>
      </c>
      <c r="F13" s="38">
        <v>30</v>
      </c>
      <c r="G13" s="64" t="s">
        <v>77</v>
      </c>
      <c r="I13" s="57" t="s">
        <v>92</v>
      </c>
      <c r="J13" s="58">
        <v>45</v>
      </c>
      <c r="K13" s="59" t="s">
        <v>86</v>
      </c>
      <c r="M13" s="57" t="s">
        <v>99</v>
      </c>
      <c r="N13" s="58">
        <v>90</v>
      </c>
      <c r="O13" s="65" t="s">
        <v>125</v>
      </c>
      <c r="R13" s="25" t="s">
        <v>146</v>
      </c>
      <c r="S13" s="28">
        <f>J80</f>
        <v>476.5</v>
      </c>
    </row>
    <row r="14" spans="1:19" x14ac:dyDescent="0.25">
      <c r="A14" s="57"/>
      <c r="B14" s="58"/>
      <c r="C14" s="59"/>
      <c r="E14" s="57" t="s">
        <v>82</v>
      </c>
      <c r="F14" s="38">
        <v>45</v>
      </c>
      <c r="G14" s="64" t="s">
        <v>86</v>
      </c>
      <c r="I14" s="57"/>
      <c r="J14" s="58"/>
      <c r="K14" s="59"/>
      <c r="M14" s="57" t="s">
        <v>100</v>
      </c>
      <c r="N14" s="58">
        <v>75</v>
      </c>
      <c r="O14" s="65" t="s">
        <v>126</v>
      </c>
      <c r="R14" s="25"/>
      <c r="S14" s="28">
        <f>N80</f>
        <v>0</v>
      </c>
    </row>
    <row r="15" spans="1:19" x14ac:dyDescent="0.25">
      <c r="A15" s="57"/>
      <c r="B15" s="58"/>
      <c r="C15" s="59"/>
      <c r="E15" s="57" t="s">
        <v>83</v>
      </c>
      <c r="F15" s="38">
        <v>45</v>
      </c>
      <c r="G15" s="64" t="s">
        <v>86</v>
      </c>
      <c r="I15" s="57"/>
      <c r="J15" s="58"/>
      <c r="K15" s="59"/>
      <c r="M15" s="57" t="s">
        <v>101</v>
      </c>
      <c r="N15" s="58">
        <v>180</v>
      </c>
      <c r="O15" s="65" t="s">
        <v>127</v>
      </c>
      <c r="Q15" s="32"/>
      <c r="R15" s="25"/>
      <c r="S15" s="28">
        <f>F118</f>
        <v>0</v>
      </c>
    </row>
    <row r="16" spans="1:19" x14ac:dyDescent="0.25">
      <c r="A16" s="57"/>
      <c r="B16" s="58"/>
      <c r="C16" s="59"/>
      <c r="E16" s="57" t="s">
        <v>181</v>
      </c>
      <c r="F16" s="38">
        <v>45</v>
      </c>
      <c r="G16" s="64" t="s">
        <v>86</v>
      </c>
      <c r="I16" s="57"/>
      <c r="J16" s="58"/>
      <c r="K16" s="59"/>
      <c r="M16" s="57" t="s">
        <v>102</v>
      </c>
      <c r="N16" s="58">
        <v>75</v>
      </c>
      <c r="O16" s="65" t="s">
        <v>128</v>
      </c>
      <c r="Q16" s="32"/>
      <c r="R16" s="25"/>
      <c r="S16" s="28">
        <f>J118</f>
        <v>0</v>
      </c>
    </row>
    <row r="17" spans="1:20" x14ac:dyDescent="0.25">
      <c r="A17" s="57"/>
      <c r="B17" s="58"/>
      <c r="C17" s="59"/>
      <c r="E17" s="57" t="s">
        <v>182</v>
      </c>
      <c r="F17" s="38">
        <v>45</v>
      </c>
      <c r="G17" s="64" t="s">
        <v>86</v>
      </c>
      <c r="I17" s="57"/>
      <c r="J17" s="58"/>
      <c r="K17" s="59"/>
      <c r="M17" s="57" t="s">
        <v>130</v>
      </c>
      <c r="N17" s="58">
        <v>180</v>
      </c>
      <c r="O17" s="65" t="s">
        <v>129</v>
      </c>
      <c r="Q17" s="32"/>
      <c r="R17" s="25"/>
      <c r="S17" s="28">
        <f>N118</f>
        <v>0</v>
      </c>
      <c r="T17" s="32"/>
    </row>
    <row r="18" spans="1:20" x14ac:dyDescent="0.25">
      <c r="A18" s="57"/>
      <c r="B18" s="58"/>
      <c r="C18" s="59"/>
      <c r="E18" s="57" t="s">
        <v>84</v>
      </c>
      <c r="F18" s="38">
        <v>135</v>
      </c>
      <c r="G18" s="64" t="s">
        <v>87</v>
      </c>
      <c r="I18" s="57"/>
      <c r="J18" s="58"/>
      <c r="K18" s="59"/>
      <c r="M18" s="7" t="s">
        <v>103</v>
      </c>
      <c r="N18" s="58"/>
      <c r="O18" s="65"/>
      <c r="Q18" s="32"/>
      <c r="R18" s="25" t="s">
        <v>38</v>
      </c>
      <c r="S18" s="28">
        <f>SUM(S7:S17)</f>
        <v>913.5</v>
      </c>
      <c r="T18" s="32"/>
    </row>
    <row r="19" spans="1:20" x14ac:dyDescent="0.25">
      <c r="A19" s="57"/>
      <c r="B19" s="58"/>
      <c r="C19" s="59"/>
      <c r="E19" s="57" t="s">
        <v>88</v>
      </c>
      <c r="F19" s="38">
        <v>450</v>
      </c>
      <c r="G19" s="39" t="s">
        <v>89</v>
      </c>
      <c r="I19" s="57"/>
      <c r="J19" s="58"/>
      <c r="K19" s="59"/>
      <c r="M19" s="57" t="s">
        <v>104</v>
      </c>
      <c r="N19" s="58">
        <v>150</v>
      </c>
      <c r="O19" s="65" t="s">
        <v>126</v>
      </c>
      <c r="Q19" s="32"/>
      <c r="R19" s="32"/>
      <c r="S19" s="32"/>
      <c r="T19" s="32"/>
    </row>
    <row r="20" spans="1:20" x14ac:dyDescent="0.25">
      <c r="A20" s="57"/>
      <c r="B20" s="58"/>
      <c r="C20" s="59"/>
      <c r="E20" s="57" t="s">
        <v>95</v>
      </c>
      <c r="F20" s="38">
        <v>360</v>
      </c>
      <c r="G20" s="39" t="s">
        <v>86</v>
      </c>
      <c r="I20" s="57"/>
      <c r="J20" s="58"/>
      <c r="K20" s="59"/>
      <c r="M20" s="57" t="s">
        <v>105</v>
      </c>
      <c r="N20" s="58">
        <v>150</v>
      </c>
      <c r="O20" s="65" t="s">
        <v>126</v>
      </c>
      <c r="Q20" s="32"/>
      <c r="R20" s="32"/>
      <c r="S20" s="32"/>
      <c r="T20" s="32"/>
    </row>
    <row r="21" spans="1:20" x14ac:dyDescent="0.25">
      <c r="A21" s="57"/>
      <c r="B21" s="58"/>
      <c r="C21" s="59"/>
      <c r="E21" s="51"/>
      <c r="F21" s="38"/>
      <c r="G21" s="39"/>
      <c r="I21" s="57"/>
      <c r="J21" s="58"/>
      <c r="K21" s="59"/>
      <c r="M21" s="57" t="s">
        <v>106</v>
      </c>
      <c r="N21" s="58">
        <v>15</v>
      </c>
      <c r="O21" s="65" t="s">
        <v>124</v>
      </c>
      <c r="Q21" s="32"/>
      <c r="R21" s="32"/>
      <c r="S21" s="32"/>
      <c r="T21" s="32"/>
    </row>
    <row r="22" spans="1:20" x14ac:dyDescent="0.25">
      <c r="A22" s="57"/>
      <c r="B22" s="58"/>
      <c r="C22" s="59"/>
      <c r="E22" s="51"/>
      <c r="F22" s="38"/>
      <c r="G22" s="39"/>
      <c r="I22" s="57"/>
      <c r="J22" s="58"/>
      <c r="K22" s="59"/>
      <c r="M22" s="57"/>
      <c r="N22" s="58"/>
      <c r="O22" s="59"/>
      <c r="Q22" s="32"/>
      <c r="R22" s="32"/>
      <c r="S22" s="32"/>
      <c r="T22" s="32"/>
    </row>
    <row r="23" spans="1:20" x14ac:dyDescent="0.25">
      <c r="A23" s="57"/>
      <c r="B23" s="58"/>
      <c r="C23" s="59"/>
      <c r="E23" s="51"/>
      <c r="F23" s="38"/>
      <c r="G23" s="39"/>
      <c r="I23" s="57"/>
      <c r="J23" s="58"/>
      <c r="K23" s="59"/>
      <c r="M23" s="57"/>
      <c r="N23" s="58"/>
      <c r="O23" s="59"/>
      <c r="Q23" s="32"/>
      <c r="R23" s="32"/>
      <c r="S23" s="32"/>
      <c r="T23" s="32"/>
    </row>
    <row r="24" spans="1:20" x14ac:dyDescent="0.25">
      <c r="A24" s="57"/>
      <c r="B24" s="58"/>
      <c r="C24" s="59"/>
      <c r="E24" s="51"/>
      <c r="F24" s="38"/>
      <c r="G24" s="39"/>
      <c r="I24" s="57"/>
      <c r="J24" s="58"/>
      <c r="K24" s="59"/>
      <c r="M24" s="57"/>
      <c r="N24" s="58"/>
      <c r="O24" s="59"/>
      <c r="Q24" s="32"/>
      <c r="R24" s="32"/>
      <c r="S24" s="32"/>
      <c r="T24" s="32"/>
    </row>
    <row r="25" spans="1:20" x14ac:dyDescent="0.25">
      <c r="A25" s="57"/>
      <c r="B25" s="58"/>
      <c r="C25" s="59"/>
      <c r="E25" s="51"/>
      <c r="F25" s="38"/>
      <c r="G25" s="39"/>
      <c r="I25" s="57"/>
      <c r="J25" s="58"/>
      <c r="K25" s="59"/>
      <c r="M25" s="57"/>
      <c r="N25" s="58"/>
      <c r="O25" s="59"/>
      <c r="Q25" s="32"/>
      <c r="R25" s="32"/>
      <c r="S25" s="32"/>
    </row>
    <row r="26" spans="1:20" x14ac:dyDescent="0.25">
      <c r="A26" s="57"/>
      <c r="B26" s="58"/>
      <c r="C26" s="59"/>
      <c r="E26" s="51"/>
      <c r="F26" s="38"/>
      <c r="G26" s="39"/>
      <c r="I26" s="57"/>
      <c r="J26" s="58"/>
      <c r="K26" s="59"/>
      <c r="M26" s="57"/>
      <c r="N26" s="58"/>
      <c r="O26" s="59"/>
      <c r="R26" s="32"/>
      <c r="S26" s="32"/>
    </row>
    <row r="27" spans="1:20" x14ac:dyDescent="0.25">
      <c r="A27" s="57"/>
      <c r="B27" s="58"/>
      <c r="C27" s="59"/>
      <c r="E27" s="51"/>
      <c r="F27" s="38"/>
      <c r="G27" s="39"/>
      <c r="I27" s="57"/>
      <c r="J27" s="58"/>
      <c r="K27" s="59"/>
      <c r="M27" s="57"/>
      <c r="N27" s="58"/>
      <c r="O27" s="59"/>
      <c r="R27" s="32"/>
    </row>
    <row r="28" spans="1:20" x14ac:dyDescent="0.25">
      <c r="A28" s="57"/>
      <c r="B28" s="58"/>
      <c r="C28" s="59"/>
      <c r="E28" s="51"/>
      <c r="F28" s="38"/>
      <c r="G28" s="39"/>
      <c r="I28" s="57"/>
      <c r="J28" s="58"/>
      <c r="K28" s="59"/>
      <c r="M28" s="57"/>
      <c r="N28" s="58"/>
      <c r="O28" s="59"/>
    </row>
    <row r="29" spans="1:20" x14ac:dyDescent="0.25">
      <c r="A29" s="57"/>
      <c r="B29" s="58"/>
      <c r="C29" s="59"/>
      <c r="E29" s="51"/>
      <c r="F29" s="38"/>
      <c r="G29" s="39"/>
      <c r="I29" s="57"/>
      <c r="J29" s="58"/>
      <c r="K29" s="59"/>
      <c r="M29" s="57"/>
      <c r="N29" s="58"/>
      <c r="O29" s="59"/>
    </row>
    <row r="30" spans="1:20" x14ac:dyDescent="0.25">
      <c r="A30" s="57"/>
      <c r="B30" s="60"/>
      <c r="C30" s="61"/>
      <c r="E30" s="51"/>
      <c r="F30" s="40"/>
      <c r="G30" s="41"/>
      <c r="I30" s="57"/>
      <c r="J30" s="60"/>
      <c r="K30" s="61"/>
      <c r="M30" s="57"/>
      <c r="N30" s="60"/>
      <c r="O30" s="61"/>
    </row>
    <row r="31" spans="1:20" x14ac:dyDescent="0.25">
      <c r="A31" s="57"/>
      <c r="B31" s="60"/>
      <c r="C31" s="61"/>
      <c r="E31" s="51"/>
      <c r="F31" s="40"/>
      <c r="G31" s="41"/>
      <c r="I31" s="57"/>
      <c r="J31" s="60"/>
      <c r="K31" s="61"/>
      <c r="M31" s="57"/>
      <c r="N31" s="60"/>
      <c r="O31" s="61"/>
    </row>
    <row r="32" spans="1:20" x14ac:dyDescent="0.25">
      <c r="A32" s="57"/>
      <c r="B32" s="60"/>
      <c r="C32" s="61"/>
      <c r="E32" s="51"/>
      <c r="F32" s="42"/>
      <c r="G32" s="41"/>
      <c r="I32" s="57"/>
      <c r="J32" s="60"/>
      <c r="K32" s="61"/>
      <c r="M32" s="57"/>
      <c r="N32" s="60"/>
      <c r="O32" s="61"/>
    </row>
    <row r="33" spans="1:28 16381:16381" x14ac:dyDescent="0.25">
      <c r="A33" s="57"/>
      <c r="B33" s="60"/>
      <c r="C33" s="61"/>
      <c r="E33" s="51"/>
      <c r="F33" s="42"/>
      <c r="G33" s="41"/>
      <c r="I33" s="57"/>
      <c r="J33" s="60"/>
      <c r="K33" s="61"/>
      <c r="M33" s="57"/>
      <c r="N33" s="60"/>
      <c r="O33" s="61"/>
    </row>
    <row r="34" spans="1:28 16381:16381" x14ac:dyDescent="0.25">
      <c r="A34" s="57"/>
      <c r="B34" s="60"/>
      <c r="C34" s="61"/>
      <c r="E34" s="51"/>
      <c r="F34" s="42"/>
      <c r="G34" s="41"/>
      <c r="I34" s="57"/>
      <c r="J34" s="60"/>
      <c r="K34" s="61"/>
      <c r="M34" s="57"/>
      <c r="N34" s="60"/>
      <c r="O34" s="61"/>
    </row>
    <row r="35" spans="1:28 16381:16381" x14ac:dyDescent="0.25">
      <c r="A35" s="57"/>
      <c r="B35" s="60"/>
      <c r="C35" s="61"/>
      <c r="E35" s="51"/>
      <c r="F35" s="40"/>
      <c r="G35" s="41"/>
      <c r="I35" s="57"/>
      <c r="J35" s="60"/>
      <c r="K35" s="61"/>
      <c r="M35" s="57"/>
      <c r="N35" s="60"/>
      <c r="O35" s="61"/>
    </row>
    <row r="36" spans="1:28 16381:16381" x14ac:dyDescent="0.25">
      <c r="A36" s="57"/>
      <c r="B36" s="58"/>
      <c r="C36" s="59"/>
      <c r="E36" s="51"/>
      <c r="F36" s="38"/>
      <c r="G36" s="39"/>
      <c r="I36" s="57"/>
      <c r="J36" s="58"/>
      <c r="K36" s="59"/>
      <c r="M36" s="57"/>
      <c r="N36" s="58"/>
      <c r="O36" s="59"/>
    </row>
    <row r="37" spans="1:28 16381:16381" x14ac:dyDescent="0.25">
      <c r="A37" s="57"/>
      <c r="B37" s="58"/>
      <c r="C37" s="59"/>
      <c r="E37" s="51"/>
      <c r="F37" s="38"/>
      <c r="G37" s="39"/>
      <c r="I37" s="57"/>
      <c r="J37" s="58"/>
      <c r="K37" s="59"/>
      <c r="M37" s="57"/>
      <c r="N37" s="58"/>
      <c r="O37" s="59"/>
    </row>
    <row r="38" spans="1:28 16381:16381" x14ac:dyDescent="0.25">
      <c r="A38" s="57"/>
      <c r="B38" s="58"/>
      <c r="C38" s="59"/>
      <c r="E38" s="51"/>
      <c r="F38" s="38"/>
      <c r="G38" s="39"/>
      <c r="I38" s="57"/>
      <c r="J38" s="58"/>
      <c r="K38" s="59"/>
      <c r="M38" s="57"/>
      <c r="N38" s="58"/>
      <c r="O38" s="59"/>
    </row>
    <row r="39" spans="1:28 16381:16381" x14ac:dyDescent="0.25">
      <c r="A39" s="62"/>
      <c r="B39" s="63"/>
      <c r="C39" s="59"/>
      <c r="E39" s="52"/>
      <c r="F39" s="44"/>
      <c r="G39" s="39"/>
      <c r="I39" s="62"/>
      <c r="J39" s="63"/>
      <c r="K39" s="59"/>
      <c r="M39" s="62"/>
      <c r="N39" s="63"/>
      <c r="O39" s="59"/>
    </row>
    <row r="40" spans="1:28 16381:16381" s="31" customFormat="1" x14ac:dyDescent="0.25">
      <c r="A40" s="74"/>
      <c r="B40" s="53">
        <f>SUM(B10:B39)</f>
        <v>4320</v>
      </c>
      <c r="C40" s="55" t="s">
        <v>45</v>
      </c>
      <c r="E40" s="74"/>
      <c r="F40" s="53">
        <f>SUM(F10:F39)</f>
        <v>1305</v>
      </c>
      <c r="G40" s="55" t="s">
        <v>45</v>
      </c>
      <c r="I40" s="74"/>
      <c r="J40" s="53">
        <f>SUM(J10:J39)</f>
        <v>360</v>
      </c>
      <c r="K40" s="55" t="s">
        <v>45</v>
      </c>
      <c r="M40" s="74"/>
      <c r="N40" s="53">
        <f>SUM(N10:N39)</f>
        <v>1095</v>
      </c>
      <c r="O40" s="55" t="s">
        <v>45</v>
      </c>
      <c r="P40" s="32"/>
      <c r="U40" s="32"/>
      <c r="V40" s="32"/>
      <c r="W40" s="32"/>
      <c r="X40" s="32"/>
      <c r="Y40" s="32"/>
      <c r="Z40" s="32"/>
      <c r="AA40" s="32"/>
      <c r="AB40" s="32"/>
      <c r="XFA40" s="31">
        <f>SUM(A40:XEZ40)</f>
        <v>7080</v>
      </c>
    </row>
    <row r="41" spans="1:28 16381:16381" s="31" customFormat="1" x14ac:dyDescent="0.25">
      <c r="A41" s="74"/>
      <c r="B41" s="56">
        <f>B40/60</f>
        <v>72</v>
      </c>
      <c r="C41" s="53" t="s">
        <v>140</v>
      </c>
      <c r="E41" s="74"/>
      <c r="F41" s="56">
        <f>F40/60</f>
        <v>21.75</v>
      </c>
      <c r="G41" s="53" t="s">
        <v>140</v>
      </c>
      <c r="I41" s="74"/>
      <c r="J41" s="56">
        <f>J40/60</f>
        <v>6</v>
      </c>
      <c r="K41" s="53" t="s">
        <v>140</v>
      </c>
      <c r="M41" s="74"/>
      <c r="N41" s="56">
        <f>N40/60</f>
        <v>18.25</v>
      </c>
      <c r="O41" s="53" t="s">
        <v>140</v>
      </c>
      <c r="P41" s="32"/>
      <c r="U41" s="32"/>
      <c r="V41" s="32"/>
      <c r="W41" s="32"/>
      <c r="X41" s="32"/>
      <c r="Y41" s="32"/>
      <c r="Z41" s="32"/>
      <c r="AA41" s="32"/>
      <c r="AB41" s="32"/>
    </row>
    <row r="42" spans="1:28 16381:16381" s="31" customFormat="1" x14ac:dyDescent="0.25">
      <c r="A42" s="74"/>
      <c r="B42" s="56">
        <f>B40/60</f>
        <v>72</v>
      </c>
      <c r="C42" s="53" t="s">
        <v>141</v>
      </c>
      <c r="E42" s="74"/>
      <c r="F42" s="53">
        <f>F41*4</f>
        <v>87</v>
      </c>
      <c r="G42" s="53" t="s">
        <v>141</v>
      </c>
      <c r="I42" s="74"/>
      <c r="J42" s="53">
        <f>J41*4</f>
        <v>24</v>
      </c>
      <c r="K42" s="53" t="s">
        <v>141</v>
      </c>
      <c r="M42" s="74"/>
      <c r="N42" s="53">
        <f>N41*4</f>
        <v>73</v>
      </c>
      <c r="O42" s="53" t="s">
        <v>141</v>
      </c>
      <c r="P42" s="32"/>
      <c r="U42" s="32"/>
      <c r="V42" s="32"/>
      <c r="W42" s="32"/>
      <c r="X42" s="32"/>
      <c r="Y42" s="32"/>
      <c r="Z42" s="32"/>
      <c r="AA42" s="32"/>
      <c r="AB42" s="32"/>
    </row>
    <row r="43" spans="1:28 16381:16381" s="31" customFormat="1" x14ac:dyDescent="0.25">
      <c r="A43" s="47"/>
      <c r="B43" s="48"/>
      <c r="C43" s="49"/>
      <c r="E43" s="47"/>
      <c r="F43" s="48"/>
      <c r="G43" s="49"/>
      <c r="I43" s="47"/>
      <c r="J43" s="48"/>
      <c r="K43" s="49"/>
      <c r="M43" s="47"/>
      <c r="N43" s="48"/>
      <c r="O43" s="49"/>
      <c r="P43" s="32"/>
      <c r="U43" s="32"/>
      <c r="V43" s="32"/>
      <c r="W43" s="32"/>
      <c r="X43" s="32"/>
      <c r="Y43" s="32"/>
      <c r="Z43" s="32"/>
      <c r="AA43" s="32"/>
      <c r="AB43" s="32"/>
    </row>
    <row r="44" spans="1:28 16381:16381" s="31" customFormat="1" ht="18.75" x14ac:dyDescent="0.4">
      <c r="B44" s="30"/>
      <c r="D44" s="33"/>
      <c r="H44" s="33"/>
      <c r="L44" s="33"/>
      <c r="P44" s="32"/>
      <c r="U44" s="32"/>
      <c r="V44" s="32"/>
      <c r="W44" s="32"/>
      <c r="X44" s="32"/>
      <c r="Y44" s="32"/>
      <c r="Z44" s="32"/>
      <c r="AA44" s="32"/>
      <c r="AB44" s="32"/>
    </row>
    <row r="45" spans="1:28 16381:16381" s="31" customFormat="1" ht="18.75" x14ac:dyDescent="0.4">
      <c r="A45" s="31" t="s">
        <v>55</v>
      </c>
      <c r="B45" s="34" t="s">
        <v>56</v>
      </c>
      <c r="D45" s="33"/>
      <c r="E45" s="31" t="s">
        <v>55</v>
      </c>
      <c r="F45" s="34" t="s">
        <v>56</v>
      </c>
      <c r="H45" s="33"/>
      <c r="I45" s="31" t="s">
        <v>55</v>
      </c>
      <c r="J45" s="34" t="s">
        <v>56</v>
      </c>
      <c r="L45" s="33"/>
      <c r="M45" s="31" t="s">
        <v>55</v>
      </c>
      <c r="N45" s="34"/>
      <c r="P45" s="32"/>
      <c r="U45" s="32"/>
      <c r="V45" s="32"/>
      <c r="W45" s="32"/>
      <c r="X45" s="32"/>
      <c r="Y45" s="32"/>
      <c r="Z45" s="32"/>
      <c r="AA45" s="32"/>
      <c r="AB45" s="32"/>
    </row>
    <row r="46" spans="1:28 16381:16381" s="31" customFormat="1" ht="15.75" x14ac:dyDescent="0.25">
      <c r="A46" s="66" t="s">
        <v>73</v>
      </c>
      <c r="B46" s="30"/>
      <c r="E46" s="66" t="s">
        <v>42</v>
      </c>
      <c r="F46" s="30"/>
      <c r="I46" s="66" t="s">
        <v>41</v>
      </c>
      <c r="J46" s="30"/>
      <c r="M46" s="66"/>
      <c r="N46" s="30"/>
      <c r="P46" s="32"/>
      <c r="U46" s="32"/>
      <c r="V46" s="32"/>
      <c r="W46" s="32"/>
      <c r="X46" s="32"/>
      <c r="Y46" s="32"/>
      <c r="Z46" s="32"/>
      <c r="AA46" s="32"/>
      <c r="AB46" s="32"/>
    </row>
    <row r="47" spans="1:28 16381:16381" s="31" customFormat="1" x14ac:dyDescent="0.25">
      <c r="A47" s="50" t="s">
        <v>74</v>
      </c>
      <c r="B47" s="54" t="s">
        <v>59</v>
      </c>
      <c r="C47" s="50" t="s">
        <v>60</v>
      </c>
      <c r="E47" s="50" t="s">
        <v>74</v>
      </c>
      <c r="F47" s="54" t="s">
        <v>59</v>
      </c>
      <c r="G47" s="50" t="s">
        <v>60</v>
      </c>
      <c r="I47" s="50" t="s">
        <v>74</v>
      </c>
      <c r="J47" s="54" t="s">
        <v>59</v>
      </c>
      <c r="K47" s="50" t="s">
        <v>60</v>
      </c>
      <c r="M47" s="50" t="s">
        <v>74</v>
      </c>
      <c r="N47" s="54" t="s">
        <v>59</v>
      </c>
      <c r="O47" s="50" t="s">
        <v>60</v>
      </c>
      <c r="P47" s="32"/>
      <c r="U47" s="32"/>
      <c r="V47" s="32"/>
      <c r="W47" s="32"/>
      <c r="X47" s="32"/>
      <c r="Y47" s="32"/>
      <c r="Z47" s="32"/>
      <c r="AA47" s="32"/>
      <c r="AB47" s="32"/>
    </row>
    <row r="48" spans="1:28 16381:16381" s="31" customFormat="1" x14ac:dyDescent="0.25">
      <c r="A48" s="57" t="s">
        <v>107</v>
      </c>
      <c r="B48" s="58">
        <v>150</v>
      </c>
      <c r="C48" s="59"/>
      <c r="E48" s="57" t="s">
        <v>117</v>
      </c>
      <c r="F48" s="58">
        <v>60</v>
      </c>
      <c r="G48" s="59"/>
      <c r="I48" s="57" t="s">
        <v>131</v>
      </c>
      <c r="J48" s="58">
        <v>735</v>
      </c>
      <c r="K48" s="59" t="s">
        <v>132</v>
      </c>
      <c r="M48" s="57"/>
      <c r="N48" s="58"/>
      <c r="O48" s="59"/>
      <c r="P48" s="32"/>
      <c r="U48" s="32"/>
      <c r="V48" s="32"/>
      <c r="W48" s="32"/>
      <c r="X48" s="32"/>
      <c r="Y48" s="32"/>
      <c r="Z48" s="32"/>
      <c r="AA48" s="32"/>
      <c r="AB48" s="32"/>
    </row>
    <row r="49" spans="1:28" s="31" customFormat="1" x14ac:dyDescent="0.25">
      <c r="A49" s="57" t="s">
        <v>108</v>
      </c>
      <c r="B49" s="58">
        <v>300</v>
      </c>
      <c r="C49" s="59"/>
      <c r="E49" s="57" t="s">
        <v>114</v>
      </c>
      <c r="F49" s="58">
        <v>60</v>
      </c>
      <c r="G49" s="59"/>
      <c r="I49" s="57" t="s">
        <v>118</v>
      </c>
      <c r="J49" s="58">
        <v>300</v>
      </c>
      <c r="K49" s="59"/>
      <c r="M49" s="57"/>
      <c r="N49" s="58"/>
      <c r="O49" s="59"/>
      <c r="P49" s="32"/>
      <c r="U49" s="32"/>
      <c r="V49" s="32"/>
      <c r="W49" s="32"/>
      <c r="X49" s="32"/>
      <c r="Y49" s="32"/>
      <c r="Z49" s="32"/>
      <c r="AA49" s="32"/>
      <c r="AB49" s="32"/>
    </row>
    <row r="50" spans="1:28" s="31" customFormat="1" x14ac:dyDescent="0.25">
      <c r="A50" s="57" t="s">
        <v>109</v>
      </c>
      <c r="B50" s="58">
        <v>75</v>
      </c>
      <c r="C50" s="59"/>
      <c r="E50" s="57" t="s">
        <v>115</v>
      </c>
      <c r="F50" s="58">
        <v>120</v>
      </c>
      <c r="G50" s="59"/>
      <c r="I50" s="57" t="s">
        <v>119</v>
      </c>
      <c r="J50" s="58">
        <v>300</v>
      </c>
      <c r="K50" s="59"/>
      <c r="M50" s="57"/>
      <c r="N50" s="58"/>
      <c r="O50" s="59"/>
      <c r="P50" s="32"/>
      <c r="U50" s="32"/>
      <c r="V50" s="32"/>
      <c r="W50" s="32"/>
      <c r="X50" s="32"/>
      <c r="Y50" s="32"/>
      <c r="Z50" s="32"/>
      <c r="AA50" s="32"/>
      <c r="AB50" s="32"/>
    </row>
    <row r="51" spans="1:28" s="31" customFormat="1" x14ac:dyDescent="0.25">
      <c r="A51" s="57" t="s">
        <v>110</v>
      </c>
      <c r="B51" s="58">
        <v>150</v>
      </c>
      <c r="C51" s="59"/>
      <c r="E51" s="57" t="s">
        <v>116</v>
      </c>
      <c r="F51" s="58">
        <v>120</v>
      </c>
      <c r="G51" s="59"/>
      <c r="I51" s="57" t="s">
        <v>120</v>
      </c>
      <c r="J51" s="58">
        <v>0</v>
      </c>
      <c r="K51" s="59"/>
      <c r="M51" s="57"/>
      <c r="N51" s="58"/>
      <c r="O51" s="59"/>
      <c r="P51" s="32"/>
      <c r="U51" s="32"/>
      <c r="V51" s="32"/>
      <c r="W51" s="32"/>
      <c r="X51" s="32"/>
      <c r="Y51" s="32"/>
      <c r="Z51" s="32"/>
      <c r="AA51" s="32"/>
      <c r="AB51" s="32"/>
    </row>
    <row r="52" spans="1:28" s="31" customFormat="1" ht="30" x14ac:dyDescent="0.25">
      <c r="A52" s="57" t="s">
        <v>111</v>
      </c>
      <c r="B52" s="58">
        <v>150</v>
      </c>
      <c r="C52" s="59"/>
      <c r="E52" s="57"/>
      <c r="F52" s="58"/>
      <c r="G52" s="59"/>
      <c r="I52" s="57" t="s">
        <v>133</v>
      </c>
      <c r="J52" s="58">
        <v>3062.5</v>
      </c>
      <c r="K52" s="59" t="s">
        <v>136</v>
      </c>
      <c r="M52" s="57"/>
      <c r="N52" s="58"/>
      <c r="O52" s="59"/>
      <c r="P52" s="32"/>
      <c r="U52" s="32"/>
      <c r="V52" s="32"/>
      <c r="W52" s="32"/>
      <c r="X52" s="32"/>
      <c r="Y52" s="32"/>
      <c r="Z52" s="32"/>
      <c r="AA52" s="32"/>
      <c r="AB52" s="32"/>
    </row>
    <row r="53" spans="1:28" s="31" customFormat="1" x14ac:dyDescent="0.25">
      <c r="A53" s="57" t="s">
        <v>112</v>
      </c>
      <c r="B53" s="58">
        <v>180</v>
      </c>
      <c r="C53" s="59"/>
      <c r="E53" s="57"/>
      <c r="F53" s="58"/>
      <c r="G53" s="59"/>
      <c r="I53" s="57" t="s">
        <v>134</v>
      </c>
      <c r="J53" s="58">
        <v>2450</v>
      </c>
      <c r="K53" s="59" t="s">
        <v>135</v>
      </c>
      <c r="M53" s="57"/>
      <c r="N53" s="58"/>
      <c r="O53" s="59"/>
      <c r="P53" s="32"/>
      <c r="U53" s="32"/>
      <c r="V53" s="32"/>
      <c r="W53" s="32"/>
      <c r="X53" s="32"/>
      <c r="Y53" s="32"/>
      <c r="Z53" s="32"/>
      <c r="AA53" s="32"/>
      <c r="AB53" s="32"/>
    </row>
    <row r="54" spans="1:28" s="31" customFormat="1" x14ac:dyDescent="0.25">
      <c r="A54" s="57" t="s">
        <v>113</v>
      </c>
      <c r="B54" s="58">
        <v>1350</v>
      </c>
      <c r="C54" s="59"/>
      <c r="E54" s="57"/>
      <c r="F54" s="58"/>
      <c r="G54" s="59"/>
      <c r="I54" s="57" t="s">
        <v>121</v>
      </c>
      <c r="J54" s="58">
        <v>180</v>
      </c>
      <c r="K54" s="59"/>
      <c r="M54" s="57"/>
      <c r="N54" s="58"/>
      <c r="O54" s="59"/>
      <c r="P54" s="32"/>
      <c r="U54" s="32"/>
      <c r="V54" s="32"/>
      <c r="W54" s="32"/>
      <c r="X54" s="32"/>
      <c r="Y54" s="32"/>
      <c r="Z54" s="32"/>
      <c r="AA54" s="32"/>
      <c r="AB54" s="32"/>
    </row>
    <row r="55" spans="1:28" s="31" customFormat="1" x14ac:dyDescent="0.25">
      <c r="A55" s="57"/>
      <c r="B55" s="58"/>
      <c r="C55" s="59"/>
      <c r="E55" s="57"/>
      <c r="F55" s="58"/>
      <c r="G55" s="59"/>
      <c r="I55" s="57" t="s">
        <v>122</v>
      </c>
      <c r="J55" s="58">
        <v>120</v>
      </c>
      <c r="K55" s="59"/>
      <c r="M55" s="57"/>
      <c r="N55" s="58"/>
      <c r="O55" s="59"/>
      <c r="P55" s="32"/>
      <c r="U55" s="32"/>
      <c r="V55" s="32"/>
      <c r="W55" s="32"/>
      <c r="X55" s="32"/>
      <c r="Y55" s="32"/>
      <c r="Z55" s="32"/>
      <c r="AA55" s="32"/>
      <c r="AB55" s="32"/>
    </row>
    <row r="56" spans="1:28" s="31" customFormat="1" x14ac:dyDescent="0.25">
      <c r="A56" s="57"/>
      <c r="B56" s="58"/>
      <c r="C56" s="59"/>
      <c r="E56" s="57"/>
      <c r="F56" s="58"/>
      <c r="G56" s="59"/>
      <c r="I56" s="57"/>
      <c r="J56" s="58"/>
      <c r="K56" s="59"/>
      <c r="M56" s="57"/>
      <c r="N56" s="58"/>
      <c r="O56" s="59"/>
      <c r="P56" s="32"/>
      <c r="U56" s="32"/>
      <c r="V56" s="32"/>
      <c r="W56" s="32"/>
      <c r="X56" s="32"/>
      <c r="Y56" s="32"/>
      <c r="Z56" s="32"/>
      <c r="AA56" s="32"/>
      <c r="AB56" s="32"/>
    </row>
    <row r="57" spans="1:28" s="31" customFormat="1" x14ac:dyDescent="0.25">
      <c r="A57" s="57"/>
      <c r="B57" s="58"/>
      <c r="C57" s="59"/>
      <c r="E57" s="57"/>
      <c r="F57" s="58"/>
      <c r="G57" s="59"/>
      <c r="I57" s="57"/>
      <c r="J57" s="58"/>
      <c r="K57" s="59"/>
      <c r="M57" s="57"/>
      <c r="N57" s="58"/>
      <c r="O57" s="59"/>
      <c r="P57" s="32"/>
      <c r="U57" s="32"/>
      <c r="V57" s="32"/>
      <c r="W57" s="32"/>
      <c r="X57" s="32"/>
      <c r="Y57" s="32"/>
      <c r="Z57" s="32"/>
      <c r="AA57" s="32"/>
      <c r="AB57" s="32"/>
    </row>
    <row r="58" spans="1:28" s="31" customFormat="1" x14ac:dyDescent="0.25">
      <c r="A58" s="57"/>
      <c r="B58" s="58"/>
      <c r="C58" s="59"/>
      <c r="E58" s="57"/>
      <c r="F58" s="58"/>
      <c r="G58" s="59"/>
      <c r="I58" s="57"/>
      <c r="J58" s="58"/>
      <c r="K58" s="59"/>
      <c r="M58" s="57"/>
      <c r="N58" s="58"/>
      <c r="O58" s="59"/>
      <c r="P58" s="32"/>
      <c r="U58" s="32"/>
      <c r="V58" s="32"/>
      <c r="W58" s="32"/>
      <c r="X58" s="32"/>
      <c r="Y58" s="32"/>
      <c r="Z58" s="32"/>
      <c r="AA58" s="32"/>
      <c r="AB58" s="32"/>
    </row>
    <row r="59" spans="1:28" s="31" customFormat="1" x14ac:dyDescent="0.25">
      <c r="A59" s="57"/>
      <c r="B59" s="58"/>
      <c r="C59" s="59"/>
      <c r="E59" s="57"/>
      <c r="F59" s="58"/>
      <c r="G59" s="59"/>
      <c r="I59" s="57"/>
      <c r="J59" s="58"/>
      <c r="K59" s="59"/>
      <c r="M59" s="57"/>
      <c r="N59" s="58"/>
      <c r="O59" s="59"/>
      <c r="P59" s="32"/>
      <c r="U59" s="32"/>
      <c r="V59" s="32"/>
      <c r="W59" s="32"/>
      <c r="X59" s="32"/>
      <c r="Y59" s="32"/>
      <c r="Z59" s="32"/>
      <c r="AA59" s="32"/>
      <c r="AB59" s="32"/>
    </row>
    <row r="60" spans="1:28" s="31" customFormat="1" x14ac:dyDescent="0.25">
      <c r="A60" s="57"/>
      <c r="B60" s="58"/>
      <c r="C60" s="59"/>
      <c r="E60" s="57"/>
      <c r="F60" s="58"/>
      <c r="G60" s="59"/>
      <c r="I60" s="57"/>
      <c r="J60" s="58"/>
      <c r="K60" s="59"/>
      <c r="M60" s="57"/>
      <c r="N60" s="58"/>
      <c r="O60" s="59"/>
      <c r="P60" s="32"/>
      <c r="U60" s="32"/>
      <c r="V60" s="32"/>
      <c r="W60" s="32"/>
      <c r="X60" s="32"/>
      <c r="Y60" s="32"/>
      <c r="Z60" s="32"/>
      <c r="AA60" s="32"/>
      <c r="AB60" s="32"/>
    </row>
    <row r="61" spans="1:28" s="31" customFormat="1" x14ac:dyDescent="0.25">
      <c r="A61" s="57"/>
      <c r="B61" s="58"/>
      <c r="C61" s="59"/>
      <c r="E61" s="57"/>
      <c r="F61" s="58"/>
      <c r="G61" s="59"/>
      <c r="I61" s="57"/>
      <c r="J61" s="58"/>
      <c r="K61" s="59"/>
      <c r="M61" s="57"/>
      <c r="N61" s="58"/>
      <c r="O61" s="59"/>
      <c r="P61" s="32"/>
      <c r="U61" s="32"/>
      <c r="V61" s="32"/>
      <c r="W61" s="32"/>
      <c r="X61" s="32"/>
      <c r="Y61" s="32"/>
      <c r="Z61" s="32"/>
      <c r="AA61" s="32"/>
      <c r="AB61" s="32"/>
    </row>
    <row r="62" spans="1:28" s="31" customFormat="1" x14ac:dyDescent="0.25">
      <c r="A62" s="57"/>
      <c r="B62" s="58"/>
      <c r="C62" s="59"/>
      <c r="E62" s="57"/>
      <c r="F62" s="58"/>
      <c r="G62" s="59"/>
      <c r="I62" s="57"/>
      <c r="J62" s="58"/>
      <c r="K62" s="59"/>
      <c r="M62" s="57"/>
      <c r="N62" s="58"/>
      <c r="O62" s="59"/>
      <c r="P62" s="32"/>
      <c r="U62" s="32"/>
      <c r="V62" s="32"/>
      <c r="W62" s="32"/>
      <c r="X62" s="32"/>
      <c r="Y62" s="32"/>
      <c r="Z62" s="32"/>
      <c r="AA62" s="32"/>
      <c r="AB62" s="32"/>
    </row>
    <row r="63" spans="1:28" x14ac:dyDescent="0.25">
      <c r="A63" s="57"/>
      <c r="B63" s="58"/>
      <c r="C63" s="59"/>
      <c r="E63" s="57"/>
      <c r="F63" s="58"/>
      <c r="G63" s="59"/>
      <c r="I63" s="57"/>
      <c r="J63" s="58"/>
      <c r="K63" s="59"/>
      <c r="M63" s="57"/>
      <c r="N63" s="58"/>
      <c r="O63" s="59"/>
    </row>
    <row r="64" spans="1:28" x14ac:dyDescent="0.25">
      <c r="A64" s="57"/>
      <c r="B64" s="58"/>
      <c r="C64" s="59"/>
      <c r="E64" s="57"/>
      <c r="F64" s="58"/>
      <c r="G64" s="59"/>
      <c r="I64" s="57"/>
      <c r="J64" s="58"/>
      <c r="K64" s="59"/>
      <c r="M64" s="57"/>
      <c r="N64" s="58"/>
      <c r="O64" s="59"/>
    </row>
    <row r="65" spans="1:15" x14ac:dyDescent="0.25">
      <c r="A65" s="57"/>
      <c r="B65" s="58"/>
      <c r="C65" s="59"/>
      <c r="E65" s="57"/>
      <c r="F65" s="58"/>
      <c r="G65" s="59"/>
      <c r="I65" s="57"/>
      <c r="J65" s="58"/>
      <c r="K65" s="59"/>
      <c r="M65" s="57"/>
      <c r="N65" s="58"/>
      <c r="O65" s="59"/>
    </row>
    <row r="66" spans="1:15" x14ac:dyDescent="0.25">
      <c r="A66" s="57"/>
      <c r="B66" s="58"/>
      <c r="C66" s="59"/>
      <c r="E66" s="57"/>
      <c r="F66" s="58"/>
      <c r="G66" s="59"/>
      <c r="I66" s="57"/>
      <c r="J66" s="58"/>
      <c r="K66" s="59"/>
      <c r="M66" s="57"/>
      <c r="N66" s="58"/>
      <c r="O66" s="59"/>
    </row>
    <row r="67" spans="1:15" x14ac:dyDescent="0.25">
      <c r="A67" s="57"/>
      <c r="B67" s="58"/>
      <c r="C67" s="59"/>
      <c r="E67" s="57"/>
      <c r="F67" s="58"/>
      <c r="G67" s="59"/>
      <c r="I67" s="57"/>
      <c r="J67" s="58"/>
      <c r="K67" s="59"/>
      <c r="M67" s="57"/>
      <c r="N67" s="58"/>
      <c r="O67" s="59"/>
    </row>
    <row r="68" spans="1:15" x14ac:dyDescent="0.25">
      <c r="A68" s="57"/>
      <c r="B68" s="60"/>
      <c r="C68" s="61"/>
      <c r="E68" s="57"/>
      <c r="F68" s="60"/>
      <c r="G68" s="61"/>
      <c r="I68" s="57"/>
      <c r="J68" s="60"/>
      <c r="K68" s="61"/>
      <c r="M68" s="57"/>
      <c r="N68" s="60"/>
      <c r="O68" s="61"/>
    </row>
    <row r="69" spans="1:15" x14ac:dyDescent="0.25">
      <c r="A69" s="57"/>
      <c r="B69" s="60"/>
      <c r="C69" s="61"/>
      <c r="E69" s="57"/>
      <c r="F69" s="60"/>
      <c r="G69" s="61"/>
      <c r="I69" s="57"/>
      <c r="J69" s="60"/>
      <c r="K69" s="61"/>
      <c r="M69" s="57"/>
      <c r="N69" s="60"/>
      <c r="O69" s="61"/>
    </row>
    <row r="70" spans="1:15" x14ac:dyDescent="0.25">
      <c r="A70" s="57"/>
      <c r="B70" s="60"/>
      <c r="C70" s="61"/>
      <c r="E70" s="57"/>
      <c r="F70" s="60"/>
      <c r="G70" s="61"/>
      <c r="I70" s="57"/>
      <c r="J70" s="60"/>
      <c r="K70" s="61"/>
      <c r="M70" s="57"/>
      <c r="N70" s="60"/>
      <c r="O70" s="61"/>
    </row>
    <row r="71" spans="1:15" x14ac:dyDescent="0.25">
      <c r="A71" s="57"/>
      <c r="B71" s="60"/>
      <c r="C71" s="61"/>
      <c r="E71" s="57"/>
      <c r="F71" s="60"/>
      <c r="G71" s="61"/>
      <c r="I71" s="57"/>
      <c r="J71" s="60"/>
      <c r="K71" s="61"/>
      <c r="M71" s="57"/>
      <c r="N71" s="60"/>
      <c r="O71" s="61"/>
    </row>
    <row r="72" spans="1:15" x14ac:dyDescent="0.25">
      <c r="A72" s="57"/>
      <c r="B72" s="60"/>
      <c r="C72" s="61"/>
      <c r="E72" s="57"/>
      <c r="F72" s="60"/>
      <c r="G72" s="61"/>
      <c r="I72" s="57"/>
      <c r="J72" s="60"/>
      <c r="K72" s="61"/>
      <c r="M72" s="57"/>
      <c r="N72" s="60"/>
      <c r="O72" s="61"/>
    </row>
    <row r="73" spans="1:15" x14ac:dyDescent="0.25">
      <c r="A73" s="57"/>
      <c r="B73" s="60"/>
      <c r="C73" s="61"/>
      <c r="E73" s="57"/>
      <c r="F73" s="60"/>
      <c r="G73" s="61"/>
      <c r="I73" s="57"/>
      <c r="J73" s="60"/>
      <c r="K73" s="61"/>
      <c r="M73" s="57"/>
      <c r="N73" s="60"/>
      <c r="O73" s="61"/>
    </row>
    <row r="74" spans="1:15" x14ac:dyDescent="0.25">
      <c r="A74" s="57"/>
      <c r="B74" s="58"/>
      <c r="C74" s="59"/>
      <c r="E74" s="57"/>
      <c r="F74" s="58"/>
      <c r="G74" s="59"/>
      <c r="I74" s="57"/>
      <c r="J74" s="58"/>
      <c r="K74" s="59"/>
      <c r="M74" s="57"/>
      <c r="N74" s="58"/>
      <c r="O74" s="59"/>
    </row>
    <row r="75" spans="1:15" x14ac:dyDescent="0.25">
      <c r="A75" s="57"/>
      <c r="B75" s="58"/>
      <c r="C75" s="59"/>
      <c r="E75" s="57"/>
      <c r="F75" s="58"/>
      <c r="G75" s="59"/>
      <c r="I75" s="57"/>
      <c r="J75" s="58"/>
      <c r="K75" s="59"/>
      <c r="M75" s="57"/>
      <c r="N75" s="58"/>
      <c r="O75" s="59"/>
    </row>
    <row r="76" spans="1:15" x14ac:dyDescent="0.25">
      <c r="A76" s="57"/>
      <c r="B76" s="58"/>
      <c r="C76" s="59"/>
      <c r="E76" s="57"/>
      <c r="F76" s="58"/>
      <c r="G76" s="59"/>
      <c r="I76" s="57"/>
      <c r="J76" s="58"/>
      <c r="K76" s="59"/>
      <c r="M76" s="57"/>
      <c r="N76" s="58"/>
      <c r="O76" s="59"/>
    </row>
    <row r="77" spans="1:15" x14ac:dyDescent="0.25">
      <c r="A77" s="62"/>
      <c r="B77" s="63"/>
      <c r="C77" s="59"/>
      <c r="E77" s="62"/>
      <c r="F77" s="63"/>
      <c r="G77" s="59"/>
      <c r="I77" s="62"/>
      <c r="J77" s="63"/>
      <c r="K77" s="59"/>
      <c r="M77" s="62"/>
      <c r="N77" s="63"/>
      <c r="O77" s="59"/>
    </row>
    <row r="78" spans="1:15" x14ac:dyDescent="0.25">
      <c r="A78" s="74"/>
      <c r="B78" s="53">
        <f>SUM(B48:B77)</f>
        <v>2355</v>
      </c>
      <c r="C78" s="55" t="s">
        <v>45</v>
      </c>
      <c r="E78" s="74"/>
      <c r="F78" s="53">
        <f>SUM(F48:F77)</f>
        <v>360</v>
      </c>
      <c r="G78" s="55" t="s">
        <v>45</v>
      </c>
      <c r="I78" s="74"/>
      <c r="J78" s="53">
        <f>SUM(J48:J77)</f>
        <v>7147.5</v>
      </c>
      <c r="K78" s="55" t="s">
        <v>45</v>
      </c>
      <c r="M78" s="74"/>
      <c r="N78" s="53">
        <f>SUM(N48:N77)</f>
        <v>0</v>
      </c>
      <c r="O78" s="55" t="s">
        <v>45</v>
      </c>
    </row>
    <row r="79" spans="1:15" x14ac:dyDescent="0.25">
      <c r="A79" s="74"/>
      <c r="B79" s="56">
        <f>B78/60</f>
        <v>39.25</v>
      </c>
      <c r="C79" s="53" t="s">
        <v>140</v>
      </c>
      <c r="E79" s="74"/>
      <c r="F79" s="56">
        <f>F78/60</f>
        <v>6</v>
      </c>
      <c r="G79" s="53" t="s">
        <v>140</v>
      </c>
      <c r="I79" s="74"/>
      <c r="J79" s="56">
        <f>J78/60</f>
        <v>119.125</v>
      </c>
      <c r="K79" s="53" t="s">
        <v>140</v>
      </c>
      <c r="M79" s="74"/>
      <c r="N79" s="56">
        <f>N78/60</f>
        <v>0</v>
      </c>
      <c r="O79" s="53" t="s">
        <v>140</v>
      </c>
    </row>
    <row r="80" spans="1:15" x14ac:dyDescent="0.25">
      <c r="A80" s="74"/>
      <c r="B80" s="53">
        <f>B79*4</f>
        <v>157</v>
      </c>
      <c r="C80" s="53" t="s">
        <v>141</v>
      </c>
      <c r="E80" s="74"/>
      <c r="F80" s="53">
        <f>F79*4</f>
        <v>24</v>
      </c>
      <c r="G80" s="53" t="s">
        <v>141</v>
      </c>
      <c r="I80" s="74"/>
      <c r="J80" s="53">
        <f>J79*4</f>
        <v>476.5</v>
      </c>
      <c r="K80" s="53" t="s">
        <v>141</v>
      </c>
      <c r="M80" s="74"/>
      <c r="N80" s="53">
        <f>N79*4</f>
        <v>0</v>
      </c>
      <c r="O80" s="53" t="s">
        <v>141</v>
      </c>
    </row>
    <row r="82" spans="1:15" ht="18.75" x14ac:dyDescent="0.4">
      <c r="D82" s="33"/>
      <c r="H82" s="33"/>
      <c r="L82" s="33"/>
    </row>
    <row r="83" spans="1:15" ht="18.75" x14ac:dyDescent="0.4">
      <c r="A83" s="31" t="s">
        <v>55</v>
      </c>
      <c r="B83" s="34"/>
      <c r="D83" s="33"/>
      <c r="E83" s="31" t="s">
        <v>55</v>
      </c>
      <c r="F83" s="34"/>
      <c r="H83" s="33"/>
      <c r="I83" s="31" t="s">
        <v>55</v>
      </c>
      <c r="J83" s="34"/>
      <c r="L83" s="33"/>
      <c r="M83" s="31" t="s">
        <v>55</v>
      </c>
      <c r="N83" s="34"/>
    </row>
    <row r="84" spans="1:15" ht="15.75" x14ac:dyDescent="0.25">
      <c r="A84" s="66" t="s">
        <v>147</v>
      </c>
      <c r="E84" s="66" t="s">
        <v>147</v>
      </c>
      <c r="F84" s="30"/>
      <c r="I84" s="66" t="s">
        <v>147</v>
      </c>
      <c r="J84" s="30"/>
      <c r="M84" s="66"/>
      <c r="N84" s="30"/>
    </row>
    <row r="85" spans="1:15" x14ac:dyDescent="0.25">
      <c r="A85" s="50" t="s">
        <v>74</v>
      </c>
      <c r="B85" s="54" t="s">
        <v>59</v>
      </c>
      <c r="C85" s="50" t="s">
        <v>60</v>
      </c>
      <c r="E85" s="50" t="s">
        <v>74</v>
      </c>
      <c r="F85" s="54" t="s">
        <v>59</v>
      </c>
      <c r="G85" s="50" t="s">
        <v>60</v>
      </c>
      <c r="I85" s="50" t="s">
        <v>74</v>
      </c>
      <c r="J85" s="54" t="s">
        <v>59</v>
      </c>
      <c r="K85" s="50" t="s">
        <v>60</v>
      </c>
      <c r="M85" s="50" t="s">
        <v>74</v>
      </c>
      <c r="N85" s="54" t="s">
        <v>59</v>
      </c>
      <c r="O85" s="50" t="s">
        <v>60</v>
      </c>
    </row>
    <row r="86" spans="1:15" x14ac:dyDescent="0.25">
      <c r="A86" s="57"/>
      <c r="B86" s="58"/>
      <c r="C86" s="59"/>
      <c r="E86" s="57"/>
      <c r="F86" s="58"/>
      <c r="G86" s="59"/>
      <c r="I86" s="57"/>
      <c r="J86" s="58"/>
      <c r="K86" s="59"/>
      <c r="M86" s="57"/>
      <c r="N86" s="58"/>
      <c r="O86" s="59"/>
    </row>
    <row r="87" spans="1:15" x14ac:dyDescent="0.25">
      <c r="A87" s="57"/>
      <c r="B87" s="58"/>
      <c r="C87" s="59"/>
      <c r="E87" s="57"/>
      <c r="F87" s="58"/>
      <c r="G87" s="59"/>
      <c r="I87" s="57"/>
      <c r="J87" s="58"/>
      <c r="K87" s="59"/>
      <c r="M87" s="57"/>
      <c r="N87" s="58"/>
      <c r="O87" s="59"/>
    </row>
    <row r="88" spans="1:15" x14ac:dyDescent="0.25">
      <c r="A88" s="57"/>
      <c r="B88" s="58"/>
      <c r="C88" s="59"/>
      <c r="E88" s="57"/>
      <c r="F88" s="58"/>
      <c r="G88" s="59"/>
      <c r="I88" s="57"/>
      <c r="J88" s="58"/>
      <c r="K88" s="59"/>
      <c r="M88" s="57"/>
      <c r="N88" s="58"/>
      <c r="O88" s="59"/>
    </row>
    <row r="89" spans="1:15" x14ac:dyDescent="0.25">
      <c r="A89" s="57"/>
      <c r="B89" s="58"/>
      <c r="C89" s="59"/>
      <c r="E89" s="57"/>
      <c r="F89" s="58"/>
      <c r="G89" s="59"/>
      <c r="I89" s="57"/>
      <c r="J89" s="58"/>
      <c r="K89" s="59"/>
      <c r="M89" s="57"/>
      <c r="N89" s="58"/>
      <c r="O89" s="59"/>
    </row>
    <row r="90" spans="1:15" x14ac:dyDescent="0.25">
      <c r="A90" s="57"/>
      <c r="B90" s="58"/>
      <c r="C90" s="59"/>
      <c r="E90" s="57"/>
      <c r="F90" s="58"/>
      <c r="G90" s="59"/>
      <c r="I90" s="57"/>
      <c r="J90" s="58"/>
      <c r="K90" s="59"/>
      <c r="M90" s="57"/>
      <c r="N90" s="58"/>
      <c r="O90" s="59"/>
    </row>
    <row r="91" spans="1:15" x14ac:dyDescent="0.25">
      <c r="A91" s="57"/>
      <c r="B91" s="58"/>
      <c r="C91" s="59"/>
      <c r="E91" s="57"/>
      <c r="F91" s="58"/>
      <c r="G91" s="59"/>
      <c r="I91" s="57"/>
      <c r="J91" s="58"/>
      <c r="K91" s="59"/>
      <c r="M91" s="57"/>
      <c r="N91" s="58"/>
      <c r="O91" s="59"/>
    </row>
    <row r="92" spans="1:15" x14ac:dyDescent="0.25">
      <c r="A92" s="57"/>
      <c r="B92" s="58"/>
      <c r="C92" s="59"/>
      <c r="E92" s="57"/>
      <c r="F92" s="58"/>
      <c r="G92" s="59"/>
      <c r="I92" s="57"/>
      <c r="J92" s="58"/>
      <c r="K92" s="59"/>
      <c r="M92" s="57"/>
      <c r="N92" s="58"/>
      <c r="O92" s="59"/>
    </row>
    <row r="93" spans="1:15" x14ac:dyDescent="0.25">
      <c r="A93" s="57"/>
      <c r="B93" s="58"/>
      <c r="C93" s="59"/>
      <c r="E93" s="57"/>
      <c r="F93" s="58"/>
      <c r="G93" s="59"/>
      <c r="I93" s="57"/>
      <c r="J93" s="58"/>
      <c r="K93" s="59"/>
      <c r="M93" s="57"/>
      <c r="N93" s="58"/>
      <c r="O93" s="59"/>
    </row>
    <row r="94" spans="1:15" x14ac:dyDescent="0.25">
      <c r="A94" s="57"/>
      <c r="B94" s="58"/>
      <c r="C94" s="59"/>
      <c r="E94" s="57"/>
      <c r="F94" s="58"/>
      <c r="G94" s="59"/>
      <c r="I94" s="57"/>
      <c r="J94" s="58"/>
      <c r="K94" s="59"/>
      <c r="M94" s="57"/>
      <c r="N94" s="58"/>
      <c r="O94" s="59"/>
    </row>
    <row r="95" spans="1:15" x14ac:dyDescent="0.25">
      <c r="A95" s="57"/>
      <c r="B95" s="58"/>
      <c r="C95" s="59"/>
      <c r="E95" s="57"/>
      <c r="F95" s="58"/>
      <c r="G95" s="59"/>
      <c r="I95" s="57"/>
      <c r="J95" s="58"/>
      <c r="K95" s="59"/>
      <c r="M95" s="57"/>
      <c r="N95" s="58"/>
      <c r="O95" s="59"/>
    </row>
    <row r="96" spans="1:15" x14ac:dyDescent="0.25">
      <c r="A96" s="57"/>
      <c r="B96" s="58"/>
      <c r="C96" s="59"/>
      <c r="E96" s="57"/>
      <c r="F96" s="58"/>
      <c r="G96" s="59"/>
      <c r="I96" s="57"/>
      <c r="J96" s="58"/>
      <c r="K96" s="59"/>
      <c r="M96" s="57"/>
      <c r="N96" s="58"/>
      <c r="O96" s="59"/>
    </row>
    <row r="97" spans="1:15" x14ac:dyDescent="0.25">
      <c r="A97" s="57"/>
      <c r="B97" s="58"/>
      <c r="C97" s="59"/>
      <c r="E97" s="57"/>
      <c r="F97" s="58"/>
      <c r="G97" s="59"/>
      <c r="I97" s="57"/>
      <c r="J97" s="58"/>
      <c r="K97" s="59"/>
      <c r="M97" s="57"/>
      <c r="N97" s="58"/>
      <c r="O97" s="59"/>
    </row>
    <row r="98" spans="1:15" x14ac:dyDescent="0.25">
      <c r="A98" s="57"/>
      <c r="B98" s="58"/>
      <c r="C98" s="59"/>
      <c r="E98" s="57"/>
      <c r="F98" s="58"/>
      <c r="G98" s="59"/>
      <c r="I98" s="57"/>
      <c r="J98" s="58"/>
      <c r="K98" s="59"/>
      <c r="M98" s="57"/>
      <c r="N98" s="58"/>
      <c r="O98" s="59"/>
    </row>
    <row r="99" spans="1:15" x14ac:dyDescent="0.25">
      <c r="A99" s="57"/>
      <c r="B99" s="58"/>
      <c r="C99" s="59"/>
      <c r="E99" s="57"/>
      <c r="F99" s="58"/>
      <c r="G99" s="59"/>
      <c r="I99" s="57"/>
      <c r="J99" s="58"/>
      <c r="K99" s="59"/>
      <c r="M99" s="57"/>
      <c r="N99" s="58"/>
      <c r="O99" s="59"/>
    </row>
    <row r="100" spans="1:15" x14ac:dyDescent="0.25">
      <c r="A100" s="57"/>
      <c r="B100" s="58"/>
      <c r="C100" s="59"/>
      <c r="E100" s="57"/>
      <c r="F100" s="58"/>
      <c r="G100" s="59"/>
      <c r="I100" s="57"/>
      <c r="J100" s="58"/>
      <c r="K100" s="59"/>
      <c r="M100" s="57"/>
      <c r="N100" s="58"/>
      <c r="O100" s="59"/>
    </row>
    <row r="101" spans="1:15" x14ac:dyDescent="0.25">
      <c r="A101" s="57"/>
      <c r="B101" s="58"/>
      <c r="C101" s="59"/>
      <c r="E101" s="57"/>
      <c r="F101" s="58"/>
      <c r="G101" s="59"/>
      <c r="I101" s="57"/>
      <c r="J101" s="58"/>
      <c r="K101" s="59"/>
      <c r="M101" s="57"/>
      <c r="N101" s="58"/>
      <c r="O101" s="59"/>
    </row>
    <row r="102" spans="1:15" x14ac:dyDescent="0.25">
      <c r="A102" s="57"/>
      <c r="B102" s="58"/>
      <c r="C102" s="59"/>
      <c r="E102" s="57"/>
      <c r="F102" s="58"/>
      <c r="G102" s="59"/>
      <c r="I102" s="57"/>
      <c r="J102" s="58"/>
      <c r="K102" s="59"/>
      <c r="M102" s="57"/>
      <c r="N102" s="58"/>
      <c r="O102" s="59"/>
    </row>
    <row r="103" spans="1:15" x14ac:dyDescent="0.25">
      <c r="A103" s="57"/>
      <c r="B103" s="58"/>
      <c r="C103" s="59"/>
      <c r="E103" s="57"/>
      <c r="F103" s="58"/>
      <c r="G103" s="59"/>
      <c r="I103" s="57"/>
      <c r="J103" s="58"/>
      <c r="K103" s="59"/>
      <c r="M103" s="57"/>
      <c r="N103" s="58"/>
      <c r="O103" s="59"/>
    </row>
    <row r="104" spans="1:15" x14ac:dyDescent="0.25">
      <c r="A104" s="57"/>
      <c r="B104" s="58"/>
      <c r="C104" s="59"/>
      <c r="E104" s="57"/>
      <c r="F104" s="58"/>
      <c r="G104" s="59"/>
      <c r="I104" s="57"/>
      <c r="J104" s="58"/>
      <c r="K104" s="59"/>
      <c r="M104" s="57"/>
      <c r="N104" s="58"/>
      <c r="O104" s="59"/>
    </row>
    <row r="105" spans="1:15" x14ac:dyDescent="0.25">
      <c r="A105" s="57"/>
      <c r="B105" s="58"/>
      <c r="C105" s="59"/>
      <c r="E105" s="57"/>
      <c r="F105" s="58"/>
      <c r="G105" s="59"/>
      <c r="I105" s="57"/>
      <c r="J105" s="58"/>
      <c r="K105" s="59"/>
      <c r="M105" s="57"/>
      <c r="N105" s="58"/>
      <c r="O105" s="59"/>
    </row>
    <row r="106" spans="1:15" x14ac:dyDescent="0.25">
      <c r="A106" s="57"/>
      <c r="B106" s="60"/>
      <c r="C106" s="61"/>
      <c r="E106" s="57"/>
      <c r="F106" s="60"/>
      <c r="G106" s="61"/>
      <c r="I106" s="57"/>
      <c r="J106" s="60"/>
      <c r="K106" s="61"/>
      <c r="M106" s="57"/>
      <c r="N106" s="60"/>
      <c r="O106" s="61"/>
    </row>
    <row r="107" spans="1:15" x14ac:dyDescent="0.25">
      <c r="A107" s="57"/>
      <c r="B107" s="60"/>
      <c r="C107" s="61"/>
      <c r="E107" s="57"/>
      <c r="F107" s="60"/>
      <c r="G107" s="61"/>
      <c r="I107" s="57"/>
      <c r="J107" s="60"/>
      <c r="K107" s="61"/>
      <c r="M107" s="57"/>
      <c r="N107" s="60"/>
      <c r="O107" s="61"/>
    </row>
    <row r="108" spans="1:15" x14ac:dyDescent="0.25">
      <c r="A108" s="57"/>
      <c r="B108" s="60"/>
      <c r="C108" s="61"/>
      <c r="E108" s="57"/>
      <c r="F108" s="60"/>
      <c r="G108" s="61"/>
      <c r="I108" s="57"/>
      <c r="J108" s="60"/>
      <c r="K108" s="61"/>
      <c r="M108" s="57"/>
      <c r="N108" s="60"/>
      <c r="O108" s="61"/>
    </row>
    <row r="109" spans="1:15" x14ac:dyDescent="0.25">
      <c r="A109" s="57"/>
      <c r="B109" s="60"/>
      <c r="C109" s="61"/>
      <c r="E109" s="57"/>
      <c r="F109" s="60"/>
      <c r="G109" s="61"/>
      <c r="I109" s="57"/>
      <c r="J109" s="60"/>
      <c r="K109" s="61"/>
      <c r="M109" s="57"/>
      <c r="N109" s="60"/>
      <c r="O109" s="61"/>
    </row>
    <row r="110" spans="1:15" x14ac:dyDescent="0.25">
      <c r="A110" s="57"/>
      <c r="B110" s="60"/>
      <c r="C110" s="61"/>
      <c r="E110" s="57"/>
      <c r="F110" s="60"/>
      <c r="G110" s="61"/>
      <c r="I110" s="57"/>
      <c r="J110" s="60"/>
      <c r="K110" s="61"/>
      <c r="M110" s="57"/>
      <c r="N110" s="60"/>
      <c r="O110" s="61"/>
    </row>
    <row r="111" spans="1:15" x14ac:dyDescent="0.25">
      <c r="A111" s="57"/>
      <c r="B111" s="60"/>
      <c r="C111" s="61"/>
      <c r="E111" s="57"/>
      <c r="F111" s="60"/>
      <c r="G111" s="61"/>
      <c r="I111" s="57"/>
      <c r="J111" s="60"/>
      <c r="K111" s="61"/>
      <c r="M111" s="57"/>
      <c r="N111" s="60"/>
      <c r="O111" s="61"/>
    </row>
    <row r="112" spans="1:15" x14ac:dyDescent="0.25">
      <c r="A112" s="57"/>
      <c r="B112" s="58"/>
      <c r="C112" s="59"/>
      <c r="E112" s="57"/>
      <c r="F112" s="58"/>
      <c r="G112" s="59"/>
      <c r="I112" s="57"/>
      <c r="J112" s="58"/>
      <c r="K112" s="59"/>
      <c r="M112" s="57"/>
      <c r="N112" s="58"/>
      <c r="O112" s="59"/>
    </row>
    <row r="113" spans="1:15" x14ac:dyDescent="0.25">
      <c r="A113" s="57"/>
      <c r="B113" s="58"/>
      <c r="C113" s="59"/>
      <c r="E113" s="57"/>
      <c r="F113" s="58"/>
      <c r="G113" s="59"/>
      <c r="I113" s="57"/>
      <c r="J113" s="58"/>
      <c r="K113" s="59"/>
      <c r="M113" s="57"/>
      <c r="N113" s="58"/>
      <c r="O113" s="59"/>
    </row>
    <row r="114" spans="1:15" x14ac:dyDescent="0.25">
      <c r="A114" s="57"/>
      <c r="B114" s="58"/>
      <c r="C114" s="59"/>
      <c r="E114" s="57"/>
      <c r="F114" s="58"/>
      <c r="G114" s="59"/>
      <c r="I114" s="57"/>
      <c r="J114" s="58"/>
      <c r="K114" s="59"/>
      <c r="M114" s="57"/>
      <c r="N114" s="58"/>
      <c r="O114" s="59"/>
    </row>
    <row r="115" spans="1:15" x14ac:dyDescent="0.25">
      <c r="A115" s="62"/>
      <c r="B115" s="63"/>
      <c r="C115" s="59"/>
      <c r="E115" s="62"/>
      <c r="F115" s="63"/>
      <c r="G115" s="59"/>
      <c r="I115" s="62"/>
      <c r="J115" s="63"/>
      <c r="K115" s="59"/>
      <c r="M115" s="62"/>
      <c r="N115" s="63"/>
      <c r="O115" s="59"/>
    </row>
    <row r="116" spans="1:15" x14ac:dyDescent="0.25">
      <c r="A116" s="74"/>
      <c r="B116" s="53">
        <f>SUM(B86:B115)</f>
        <v>0</v>
      </c>
      <c r="C116" s="55" t="s">
        <v>45</v>
      </c>
      <c r="E116" s="74"/>
      <c r="F116" s="53">
        <f>SUM(F86:F115)</f>
        <v>0</v>
      </c>
      <c r="G116" s="55" t="s">
        <v>45</v>
      </c>
      <c r="I116" s="74"/>
      <c r="J116" s="53">
        <f>SUM(J86:J115)</f>
        <v>0</v>
      </c>
      <c r="K116" s="55" t="s">
        <v>45</v>
      </c>
      <c r="M116" s="74"/>
      <c r="N116" s="53">
        <f>SUM(N86:N115)</f>
        <v>0</v>
      </c>
      <c r="O116" s="55" t="s">
        <v>45</v>
      </c>
    </row>
    <row r="117" spans="1:15" x14ac:dyDescent="0.25">
      <c r="A117" s="74"/>
      <c r="B117" s="56">
        <f>B116/60</f>
        <v>0</v>
      </c>
      <c r="C117" s="53" t="s">
        <v>140</v>
      </c>
      <c r="E117" s="74"/>
      <c r="F117" s="56">
        <f>F116/60</f>
        <v>0</v>
      </c>
      <c r="G117" s="53" t="s">
        <v>140</v>
      </c>
      <c r="I117" s="74"/>
      <c r="J117" s="56">
        <f>J116/60</f>
        <v>0</v>
      </c>
      <c r="K117" s="53" t="s">
        <v>140</v>
      </c>
      <c r="M117" s="74"/>
      <c r="N117" s="56">
        <f>N116/60</f>
        <v>0</v>
      </c>
      <c r="O117" s="53" t="s">
        <v>140</v>
      </c>
    </row>
    <row r="118" spans="1:15" x14ac:dyDescent="0.25">
      <c r="A118" s="74"/>
      <c r="B118" s="53">
        <f>B117*4</f>
        <v>0</v>
      </c>
      <c r="C118" s="53" t="s">
        <v>141</v>
      </c>
      <c r="E118" s="74"/>
      <c r="F118" s="53">
        <f>F117*4</f>
        <v>0</v>
      </c>
      <c r="G118" s="53" t="s">
        <v>141</v>
      </c>
      <c r="I118" s="74"/>
      <c r="J118" s="53">
        <f>J117*4</f>
        <v>0</v>
      </c>
      <c r="K118" s="53" t="s">
        <v>141</v>
      </c>
      <c r="M118" s="74"/>
      <c r="N118" s="53">
        <f>N117*4</f>
        <v>0</v>
      </c>
      <c r="O118" s="53" t="s">
        <v>141</v>
      </c>
    </row>
    <row r="119" spans="1:15" x14ac:dyDescent="0.25">
      <c r="A119" s="47"/>
      <c r="B119" s="48"/>
      <c r="C119" s="49"/>
      <c r="E119" s="47"/>
      <c r="F119" s="48"/>
      <c r="G119" s="49"/>
      <c r="I119" s="47"/>
      <c r="J119" s="48"/>
      <c r="K119" s="49"/>
      <c r="M119" s="47"/>
      <c r="N119" s="48"/>
      <c r="O119" s="49"/>
    </row>
  </sheetData>
  <mergeCells count="3">
    <mergeCell ref="M1:P1"/>
    <mergeCell ref="A3:P4"/>
    <mergeCell ref="A5:P6"/>
  </mergeCells>
  <dataValidations disablePrompts="1" count="1">
    <dataValidation allowBlank="1" showInputMessage="1" showErrorMessage="1" promptTitle="Auto-calculation" sqref="S7:S18"/>
  </dataValidations>
  <pageMargins left="0.7" right="0.7" top="0.5" bottom="0.5" header="0.3" footer="0.3"/>
  <pageSetup pageOrder="overThenDown" orientation="portrait" errors="dash" r:id="rId1"/>
  <rowBreaks count="2" manualBreakCount="2">
    <brk id="42" max="14" man="1"/>
    <brk id="120" max="1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E7D0C"/>
  </sheetPr>
  <dimension ref="A1:XFB160"/>
  <sheetViews>
    <sheetView showGridLines="0" zoomScale="80" zoomScaleNormal="80" workbookViewId="0">
      <selection activeCell="A5" sqref="A5:P6"/>
    </sheetView>
  </sheetViews>
  <sheetFormatPr defaultColWidth="9.140625" defaultRowHeight="15" x14ac:dyDescent="0.25"/>
  <cols>
    <col min="1" max="1" width="8.140625" style="31" customWidth="1"/>
    <col min="2" max="2" width="9.140625" style="30"/>
    <col min="3" max="3" width="27.28515625" style="31" customWidth="1"/>
    <col min="4" max="4" width="2.5703125" style="31" customWidth="1"/>
    <col min="5" max="5" width="8.42578125" style="31" customWidth="1"/>
    <col min="6" max="6" width="9.140625" style="31"/>
    <col min="7" max="7" width="27.28515625" style="31" customWidth="1"/>
    <col min="8" max="8" width="1" style="31" customWidth="1"/>
    <col min="9" max="9" width="8.5703125" style="31" customWidth="1"/>
    <col min="10" max="10" width="9.140625" style="31"/>
    <col min="11" max="11" width="27.28515625" style="31" customWidth="1"/>
    <col min="12" max="12" width="2.5703125" style="31" customWidth="1"/>
    <col min="13" max="13" width="8.5703125" style="31" customWidth="1"/>
    <col min="14" max="14" width="9.140625" style="31"/>
    <col min="15" max="15" width="27.28515625" style="31" customWidth="1"/>
    <col min="16" max="16" width="4.140625" style="32" customWidth="1"/>
    <col min="17" max="17" width="13.7109375" style="31" customWidth="1"/>
    <col min="18" max="21" width="9.140625" style="31"/>
    <col min="22" max="16384" width="9.140625" style="32"/>
  </cols>
  <sheetData>
    <row r="1" spans="1:21" ht="30" x14ac:dyDescent="0.4">
      <c r="A1" s="20" t="s">
        <v>137</v>
      </c>
      <c r="B1" s="12"/>
      <c r="C1" s="12"/>
      <c r="D1" s="12"/>
      <c r="E1" s="12"/>
      <c r="F1" s="12"/>
      <c r="G1" s="12"/>
      <c r="H1" s="6"/>
      <c r="I1" s="5"/>
      <c r="J1" s="5"/>
      <c r="K1" s="2"/>
      <c r="L1" s="3"/>
      <c r="M1" s="128"/>
      <c r="N1" s="128"/>
      <c r="O1" s="128"/>
      <c r="P1" s="128"/>
    </row>
    <row r="2" spans="1:21" ht="16.5" thickBot="1" x14ac:dyDescent="0.3">
      <c r="A2" s="176" t="s">
        <v>0</v>
      </c>
      <c r="B2" s="176"/>
      <c r="C2" s="176"/>
      <c r="D2" s="176"/>
      <c r="E2" s="176"/>
      <c r="F2" s="176"/>
      <c r="G2" s="176"/>
      <c r="H2" s="176"/>
      <c r="I2" s="176"/>
      <c r="J2" s="176"/>
      <c r="K2" s="176"/>
      <c r="L2" s="176"/>
      <c r="M2" s="176"/>
      <c r="N2" s="176"/>
      <c r="O2" s="176"/>
      <c r="P2" s="176"/>
    </row>
    <row r="3" spans="1:21" ht="15.75" thickTop="1" x14ac:dyDescent="0.25">
      <c r="A3" s="174" t="s">
        <v>187</v>
      </c>
      <c r="B3" s="174"/>
      <c r="C3" s="174"/>
      <c r="D3" s="174"/>
      <c r="E3" s="174"/>
      <c r="F3" s="174"/>
      <c r="G3" s="174"/>
      <c r="H3" s="174"/>
      <c r="I3" s="174"/>
      <c r="J3" s="174"/>
      <c r="K3" s="174"/>
      <c r="L3" s="174"/>
      <c r="M3" s="174"/>
      <c r="N3" s="174"/>
      <c r="O3" s="174"/>
      <c r="P3" s="174"/>
    </row>
    <row r="4" spans="1:21" ht="33.75" customHeight="1" x14ac:dyDescent="0.25">
      <c r="A4" s="174"/>
      <c r="B4" s="174"/>
      <c r="C4" s="174"/>
      <c r="D4" s="174"/>
      <c r="E4" s="174"/>
      <c r="F4" s="174"/>
      <c r="G4" s="174"/>
      <c r="H4" s="174"/>
      <c r="I4" s="174"/>
      <c r="J4" s="174"/>
      <c r="K4" s="174"/>
      <c r="L4" s="174"/>
      <c r="M4" s="174"/>
      <c r="N4" s="174"/>
      <c r="O4" s="174"/>
      <c r="P4" s="174"/>
    </row>
    <row r="5" spans="1:21" x14ac:dyDescent="0.25">
      <c r="A5" s="175" t="s">
        <v>195</v>
      </c>
      <c r="B5" s="175"/>
      <c r="C5" s="175"/>
      <c r="D5" s="175"/>
      <c r="E5" s="175"/>
      <c r="F5" s="175"/>
      <c r="G5" s="175"/>
      <c r="H5" s="175"/>
      <c r="I5" s="175"/>
      <c r="J5" s="175"/>
      <c r="K5" s="175"/>
      <c r="L5" s="175"/>
      <c r="M5" s="175"/>
      <c r="N5" s="175"/>
      <c r="O5" s="175"/>
      <c r="P5" s="175"/>
    </row>
    <row r="6" spans="1:21" x14ac:dyDescent="0.25">
      <c r="A6" s="175"/>
      <c r="B6" s="175"/>
      <c r="C6" s="175"/>
      <c r="D6" s="175"/>
      <c r="E6" s="175"/>
      <c r="F6" s="175"/>
      <c r="G6" s="175"/>
      <c r="H6" s="175"/>
      <c r="I6" s="175"/>
      <c r="J6" s="175"/>
      <c r="K6" s="175"/>
      <c r="L6" s="175"/>
      <c r="M6" s="175"/>
      <c r="N6" s="175"/>
      <c r="O6" s="175"/>
      <c r="P6" s="175"/>
      <c r="Q6" s="32"/>
      <c r="R6" s="32"/>
      <c r="S6" s="32"/>
      <c r="T6" s="32"/>
      <c r="U6" s="32"/>
    </row>
    <row r="7" spans="1:21" ht="18.75" x14ac:dyDescent="0.4">
      <c r="A7" s="31" t="s">
        <v>55</v>
      </c>
      <c r="B7" s="34"/>
      <c r="D7" s="33"/>
      <c r="E7" s="31" t="s">
        <v>55</v>
      </c>
      <c r="F7" s="34"/>
      <c r="H7" s="33"/>
      <c r="I7" s="31" t="s">
        <v>55</v>
      </c>
      <c r="J7" s="30"/>
      <c r="L7" s="33"/>
      <c r="M7" s="31" t="s">
        <v>55</v>
      </c>
      <c r="N7" s="30"/>
      <c r="Q7" s="32"/>
      <c r="R7" s="32"/>
      <c r="S7" s="32"/>
      <c r="T7" s="32"/>
      <c r="U7" s="32"/>
    </row>
    <row r="8" spans="1:21" x14ac:dyDescent="0.25">
      <c r="A8" s="31" t="s">
        <v>36</v>
      </c>
      <c r="B8" s="30" t="s">
        <v>10</v>
      </c>
      <c r="E8" s="31" t="s">
        <v>36</v>
      </c>
      <c r="F8" s="30" t="s">
        <v>9</v>
      </c>
      <c r="I8" s="31" t="s">
        <v>36</v>
      </c>
      <c r="J8" s="30" t="s">
        <v>31</v>
      </c>
      <c r="M8" s="31" t="s">
        <v>36</v>
      </c>
      <c r="N8" s="30" t="s">
        <v>32</v>
      </c>
      <c r="Q8" s="32"/>
      <c r="R8" s="32"/>
      <c r="S8" s="32"/>
      <c r="T8" s="32"/>
      <c r="U8" s="32"/>
    </row>
    <row r="9" spans="1:21" x14ac:dyDescent="0.25">
      <c r="A9" s="35" t="s">
        <v>58</v>
      </c>
      <c r="B9" s="36" t="s">
        <v>59</v>
      </c>
      <c r="C9" s="35" t="s">
        <v>60</v>
      </c>
      <c r="E9" s="35" t="s">
        <v>58</v>
      </c>
      <c r="F9" s="36" t="s">
        <v>59</v>
      </c>
      <c r="G9" s="35" t="s">
        <v>60</v>
      </c>
      <c r="I9" s="35" t="s">
        <v>58</v>
      </c>
      <c r="J9" s="36" t="s">
        <v>59</v>
      </c>
      <c r="K9" s="35" t="s">
        <v>60</v>
      </c>
      <c r="M9" s="35" t="s">
        <v>58</v>
      </c>
      <c r="N9" s="36" t="s">
        <v>59</v>
      </c>
      <c r="O9" s="35" t="s">
        <v>60</v>
      </c>
      <c r="Q9" s="32"/>
      <c r="R9" s="32"/>
      <c r="S9" s="32"/>
      <c r="T9" s="32"/>
      <c r="U9" s="32"/>
    </row>
    <row r="10" spans="1:21" x14ac:dyDescent="0.25">
      <c r="A10" s="37">
        <v>1</v>
      </c>
      <c r="B10" s="38">
        <v>31</v>
      </c>
      <c r="C10" s="39"/>
      <c r="E10" s="37">
        <v>1</v>
      </c>
      <c r="F10" s="38">
        <v>50</v>
      </c>
      <c r="G10" s="39"/>
      <c r="I10" s="37">
        <v>1</v>
      </c>
      <c r="J10" s="38">
        <v>43</v>
      </c>
      <c r="K10" s="39"/>
      <c r="M10" s="37">
        <v>1</v>
      </c>
      <c r="N10" s="38">
        <v>37</v>
      </c>
      <c r="O10" s="39"/>
      <c r="Q10" s="32"/>
      <c r="R10" s="32"/>
      <c r="S10" s="32"/>
      <c r="T10" s="32"/>
      <c r="U10" s="32"/>
    </row>
    <row r="11" spans="1:21" x14ac:dyDescent="0.25">
      <c r="A11" s="37">
        <v>2</v>
      </c>
      <c r="B11" s="38">
        <v>41</v>
      </c>
      <c r="C11" s="39" t="s">
        <v>61</v>
      </c>
      <c r="E11" s="37">
        <v>2</v>
      </c>
      <c r="F11" s="38">
        <v>24</v>
      </c>
      <c r="G11" s="39"/>
      <c r="I11" s="37">
        <v>2</v>
      </c>
      <c r="J11" s="38"/>
      <c r="K11" s="39"/>
      <c r="M11" s="37">
        <v>2</v>
      </c>
      <c r="N11" s="38">
        <v>37</v>
      </c>
      <c r="O11" s="39"/>
      <c r="Q11" s="32"/>
      <c r="R11" s="32"/>
      <c r="S11" s="32"/>
      <c r="T11" s="32"/>
      <c r="U11" s="32"/>
    </row>
    <row r="12" spans="1:21" x14ac:dyDescent="0.25">
      <c r="A12" s="37">
        <v>3</v>
      </c>
      <c r="B12" s="38">
        <v>29</v>
      </c>
      <c r="C12" s="39"/>
      <c r="E12" s="37">
        <v>3</v>
      </c>
      <c r="F12" s="38">
        <v>30</v>
      </c>
      <c r="G12" s="39"/>
      <c r="I12" s="37">
        <v>3</v>
      </c>
      <c r="J12" s="38"/>
      <c r="K12" s="39"/>
      <c r="M12" s="37">
        <v>3</v>
      </c>
      <c r="N12" s="38"/>
      <c r="O12" s="39"/>
      <c r="Q12" s="32"/>
      <c r="R12" s="32"/>
      <c r="S12" s="32"/>
      <c r="T12" s="32"/>
      <c r="U12" s="32"/>
    </row>
    <row r="13" spans="1:21" x14ac:dyDescent="0.25">
      <c r="A13" s="37">
        <v>4</v>
      </c>
      <c r="B13" s="38">
        <v>49</v>
      </c>
      <c r="C13" s="39" t="s">
        <v>61</v>
      </c>
      <c r="E13" s="37">
        <v>4</v>
      </c>
      <c r="F13" s="38">
        <v>32</v>
      </c>
      <c r="G13" s="39"/>
      <c r="I13" s="37">
        <v>4</v>
      </c>
      <c r="J13" s="38"/>
      <c r="K13" s="39"/>
      <c r="M13" s="37">
        <v>4</v>
      </c>
      <c r="N13" s="38"/>
      <c r="O13" s="39"/>
      <c r="Q13" s="32"/>
      <c r="R13" s="32"/>
      <c r="S13" s="32"/>
      <c r="T13" s="32"/>
      <c r="U13" s="32"/>
    </row>
    <row r="14" spans="1:21" x14ac:dyDescent="0.25">
      <c r="A14" s="37">
        <v>5</v>
      </c>
      <c r="B14" s="38">
        <v>39</v>
      </c>
      <c r="C14" s="39" t="s">
        <v>61</v>
      </c>
      <c r="E14" s="37">
        <v>5</v>
      </c>
      <c r="F14" s="38">
        <v>27</v>
      </c>
      <c r="G14" s="39"/>
      <c r="I14" s="37">
        <v>5</v>
      </c>
      <c r="J14" s="38"/>
      <c r="K14" s="39"/>
      <c r="M14" s="37">
        <v>5</v>
      </c>
      <c r="N14" s="38"/>
      <c r="O14" s="39"/>
      <c r="Q14" s="32"/>
      <c r="R14" s="32"/>
      <c r="S14" s="32"/>
      <c r="T14" s="32"/>
      <c r="U14" s="32"/>
    </row>
    <row r="15" spans="1:21" x14ac:dyDescent="0.25">
      <c r="A15" s="37">
        <v>6</v>
      </c>
      <c r="B15" s="38">
        <v>31</v>
      </c>
      <c r="C15" s="39"/>
      <c r="E15" s="37">
        <v>6</v>
      </c>
      <c r="F15" s="38">
        <v>65</v>
      </c>
      <c r="G15" s="39" t="s">
        <v>61</v>
      </c>
      <c r="I15" s="37">
        <v>6</v>
      </c>
      <c r="J15" s="38"/>
      <c r="K15" s="39"/>
      <c r="M15" s="37">
        <v>6</v>
      </c>
      <c r="N15" s="38"/>
      <c r="O15" s="39"/>
      <c r="Q15" s="32"/>
      <c r="R15" s="32"/>
      <c r="S15" s="32"/>
      <c r="T15" s="32"/>
      <c r="U15" s="32"/>
    </row>
    <row r="16" spans="1:21" x14ac:dyDescent="0.25">
      <c r="A16" s="37">
        <v>7</v>
      </c>
      <c r="B16" s="38"/>
      <c r="C16" s="39"/>
      <c r="E16" s="37">
        <v>7</v>
      </c>
      <c r="F16" s="38">
        <v>32</v>
      </c>
      <c r="G16" s="39"/>
      <c r="I16" s="37">
        <v>7</v>
      </c>
      <c r="J16" s="38"/>
      <c r="K16" s="39"/>
      <c r="M16" s="37">
        <v>7</v>
      </c>
      <c r="N16" s="38"/>
      <c r="O16" s="39"/>
      <c r="Q16" s="32"/>
      <c r="R16" s="32"/>
      <c r="S16" s="32"/>
      <c r="T16" s="32"/>
      <c r="U16" s="32"/>
    </row>
    <row r="17" spans="1:21" x14ac:dyDescent="0.25">
      <c r="A17" s="37">
        <v>8</v>
      </c>
      <c r="B17" s="38"/>
      <c r="C17" s="39"/>
      <c r="E17" s="37">
        <v>8</v>
      </c>
      <c r="F17" s="38">
        <v>28</v>
      </c>
      <c r="G17" s="39" t="s">
        <v>61</v>
      </c>
      <c r="I17" s="37">
        <v>8</v>
      </c>
      <c r="J17" s="38"/>
      <c r="K17" s="39"/>
      <c r="M17" s="37">
        <v>8</v>
      </c>
      <c r="N17" s="38"/>
      <c r="O17" s="39"/>
      <c r="Q17" s="32"/>
      <c r="R17" s="32"/>
      <c r="S17" s="32"/>
      <c r="T17" s="32"/>
      <c r="U17" s="32"/>
    </row>
    <row r="18" spans="1:21" x14ac:dyDescent="0.25">
      <c r="A18" s="37">
        <v>9</v>
      </c>
      <c r="B18" s="38"/>
      <c r="C18" s="39"/>
      <c r="E18" s="37">
        <v>9</v>
      </c>
      <c r="F18" s="38">
        <v>21</v>
      </c>
      <c r="G18" s="39"/>
      <c r="I18" s="37">
        <v>9</v>
      </c>
      <c r="J18" s="38"/>
      <c r="K18" s="39"/>
      <c r="M18" s="37">
        <v>9</v>
      </c>
      <c r="N18" s="38"/>
      <c r="O18" s="39"/>
      <c r="Q18" s="32"/>
      <c r="R18" s="32"/>
      <c r="S18" s="32"/>
      <c r="T18" s="32"/>
      <c r="U18" s="32"/>
    </row>
    <row r="19" spans="1:21" x14ac:dyDescent="0.25">
      <c r="A19" s="37">
        <v>10</v>
      </c>
      <c r="B19" s="38"/>
      <c r="C19" s="39"/>
      <c r="E19" s="37">
        <v>10</v>
      </c>
      <c r="F19" s="38"/>
      <c r="G19" s="39"/>
      <c r="I19" s="37">
        <v>10</v>
      </c>
      <c r="J19" s="38"/>
      <c r="K19" s="39"/>
      <c r="M19" s="37">
        <v>10</v>
      </c>
      <c r="N19" s="38"/>
      <c r="O19" s="39"/>
      <c r="Q19" s="32"/>
      <c r="R19" s="32"/>
      <c r="S19" s="32"/>
      <c r="T19" s="32"/>
      <c r="U19" s="32"/>
    </row>
    <row r="20" spans="1:21" x14ac:dyDescent="0.25">
      <c r="A20" s="37">
        <v>11</v>
      </c>
      <c r="B20" s="38"/>
      <c r="C20" s="39"/>
      <c r="E20" s="37">
        <v>11</v>
      </c>
      <c r="F20" s="38"/>
      <c r="G20" s="39"/>
      <c r="I20" s="37">
        <v>11</v>
      </c>
      <c r="J20" s="38"/>
      <c r="K20" s="39"/>
      <c r="M20" s="37">
        <v>11</v>
      </c>
      <c r="N20" s="38"/>
      <c r="O20" s="39"/>
      <c r="Q20" s="32"/>
      <c r="R20" s="32"/>
      <c r="S20" s="32"/>
      <c r="T20" s="32"/>
      <c r="U20" s="32"/>
    </row>
    <row r="21" spans="1:21" x14ac:dyDescent="0.25">
      <c r="A21" s="37">
        <v>12</v>
      </c>
      <c r="B21" s="38"/>
      <c r="C21" s="39"/>
      <c r="E21" s="37">
        <v>12</v>
      </c>
      <c r="F21" s="38"/>
      <c r="G21" s="39"/>
      <c r="I21" s="37">
        <v>12</v>
      </c>
      <c r="J21" s="38"/>
      <c r="K21" s="39"/>
      <c r="M21" s="37">
        <v>12</v>
      </c>
      <c r="N21" s="38"/>
      <c r="O21" s="39"/>
      <c r="Q21" s="32"/>
      <c r="R21" s="32"/>
      <c r="S21" s="32"/>
      <c r="T21" s="32"/>
      <c r="U21" s="32"/>
    </row>
    <row r="22" spans="1:21" x14ac:dyDescent="0.25">
      <c r="A22" s="37">
        <v>13</v>
      </c>
      <c r="B22" s="38"/>
      <c r="C22" s="39"/>
      <c r="E22" s="37">
        <v>13</v>
      </c>
      <c r="F22" s="38"/>
      <c r="G22" s="39"/>
      <c r="I22" s="37">
        <v>13</v>
      </c>
      <c r="J22" s="38"/>
      <c r="K22" s="39"/>
      <c r="M22" s="37">
        <v>13</v>
      </c>
      <c r="N22" s="38"/>
      <c r="O22" s="39"/>
      <c r="Q22" s="32"/>
      <c r="R22" s="32"/>
      <c r="S22" s="32"/>
      <c r="T22" s="32"/>
      <c r="U22" s="32"/>
    </row>
    <row r="23" spans="1:21" x14ac:dyDescent="0.25">
      <c r="A23" s="37">
        <v>14</v>
      </c>
      <c r="B23" s="38"/>
      <c r="C23" s="39"/>
      <c r="E23" s="37">
        <v>14</v>
      </c>
      <c r="F23" s="38"/>
      <c r="G23" s="39"/>
      <c r="I23" s="37">
        <v>14</v>
      </c>
      <c r="J23" s="38"/>
      <c r="K23" s="39"/>
      <c r="M23" s="37">
        <v>14</v>
      </c>
      <c r="N23" s="38"/>
      <c r="O23" s="39"/>
      <c r="Q23" s="32"/>
      <c r="R23" s="32"/>
      <c r="S23" s="32"/>
      <c r="T23" s="32"/>
      <c r="U23" s="32"/>
    </row>
    <row r="24" spans="1:21" x14ac:dyDescent="0.25">
      <c r="A24" s="37">
        <v>15</v>
      </c>
      <c r="B24" s="38"/>
      <c r="C24" s="39"/>
      <c r="E24" s="37">
        <v>15</v>
      </c>
      <c r="F24" s="38"/>
      <c r="G24" s="39"/>
      <c r="I24" s="37">
        <v>15</v>
      </c>
      <c r="J24" s="38"/>
      <c r="K24" s="39"/>
      <c r="M24" s="37">
        <v>15</v>
      </c>
      <c r="N24" s="38"/>
      <c r="O24" s="39"/>
      <c r="Q24" s="32"/>
      <c r="R24" s="32"/>
      <c r="S24" s="32"/>
      <c r="T24" s="32"/>
      <c r="U24" s="32"/>
    </row>
    <row r="25" spans="1:21" x14ac:dyDescent="0.25">
      <c r="A25" s="37">
        <v>16</v>
      </c>
      <c r="B25" s="38"/>
      <c r="C25" s="39"/>
      <c r="E25" s="37">
        <v>16</v>
      </c>
      <c r="F25" s="38"/>
      <c r="G25" s="39"/>
      <c r="I25" s="37">
        <v>16</v>
      </c>
      <c r="J25" s="38"/>
      <c r="K25" s="39"/>
      <c r="M25" s="37">
        <v>16</v>
      </c>
      <c r="N25" s="38"/>
      <c r="O25" s="39"/>
      <c r="Q25" s="32"/>
      <c r="R25" s="32"/>
      <c r="S25" s="32"/>
      <c r="T25" s="32"/>
      <c r="U25" s="32"/>
    </row>
    <row r="26" spans="1:21" x14ac:dyDescent="0.25">
      <c r="A26" s="37">
        <v>17</v>
      </c>
      <c r="B26" s="38"/>
      <c r="C26" s="39"/>
      <c r="E26" s="37">
        <v>17</v>
      </c>
      <c r="F26" s="38"/>
      <c r="G26" s="39"/>
      <c r="I26" s="37">
        <v>17</v>
      </c>
      <c r="J26" s="38"/>
      <c r="K26" s="39"/>
      <c r="M26" s="37">
        <v>17</v>
      </c>
      <c r="N26" s="38"/>
      <c r="O26" s="39"/>
    </row>
    <row r="27" spans="1:21" x14ac:dyDescent="0.25">
      <c r="A27" s="37">
        <v>18</v>
      </c>
      <c r="B27" s="38"/>
      <c r="C27" s="39"/>
      <c r="E27" s="37">
        <v>18</v>
      </c>
      <c r="F27" s="38"/>
      <c r="G27" s="39"/>
      <c r="I27" s="37">
        <v>18</v>
      </c>
      <c r="J27" s="38"/>
      <c r="K27" s="39"/>
      <c r="M27" s="37">
        <v>18</v>
      </c>
      <c r="N27" s="38"/>
      <c r="O27" s="39"/>
    </row>
    <row r="28" spans="1:21" x14ac:dyDescent="0.25">
      <c r="A28" s="37">
        <v>19</v>
      </c>
      <c r="B28" s="38"/>
      <c r="C28" s="39"/>
      <c r="E28" s="37">
        <v>19</v>
      </c>
      <c r="F28" s="38"/>
      <c r="G28" s="39"/>
      <c r="I28" s="37">
        <v>19</v>
      </c>
      <c r="J28" s="38"/>
      <c r="K28" s="39"/>
      <c r="M28" s="37">
        <v>19</v>
      </c>
      <c r="N28" s="38"/>
      <c r="O28" s="39"/>
    </row>
    <row r="29" spans="1:21" x14ac:dyDescent="0.25">
      <c r="A29" s="37">
        <v>20</v>
      </c>
      <c r="B29" s="38"/>
      <c r="C29" s="39"/>
      <c r="E29" s="37">
        <v>20</v>
      </c>
      <c r="F29" s="38"/>
      <c r="G29" s="39"/>
      <c r="I29" s="37">
        <v>20</v>
      </c>
      <c r="J29" s="38"/>
      <c r="K29" s="39"/>
      <c r="M29" s="37">
        <v>20</v>
      </c>
      <c r="N29" s="38"/>
      <c r="O29" s="39"/>
    </row>
    <row r="30" spans="1:21" x14ac:dyDescent="0.25">
      <c r="A30" s="37">
        <v>21</v>
      </c>
      <c r="B30" s="40"/>
      <c r="C30" s="41"/>
      <c r="E30" s="37">
        <v>21</v>
      </c>
      <c r="F30" s="40"/>
      <c r="G30" s="41"/>
      <c r="I30" s="37">
        <v>21</v>
      </c>
      <c r="J30" s="40"/>
      <c r="K30" s="41"/>
      <c r="M30" s="37">
        <v>21</v>
      </c>
      <c r="N30" s="40"/>
      <c r="O30" s="41"/>
    </row>
    <row r="31" spans="1:21" x14ac:dyDescent="0.25">
      <c r="A31" s="37">
        <v>22</v>
      </c>
      <c r="B31" s="40"/>
      <c r="C31" s="41"/>
      <c r="E31" s="37">
        <v>22</v>
      </c>
      <c r="F31" s="40"/>
      <c r="G31" s="41"/>
      <c r="I31" s="37">
        <v>22</v>
      </c>
      <c r="J31" s="40"/>
      <c r="K31" s="41"/>
      <c r="M31" s="37">
        <v>22</v>
      </c>
      <c r="N31" s="40"/>
      <c r="O31" s="41"/>
    </row>
    <row r="32" spans="1:21" x14ac:dyDescent="0.25">
      <c r="A32" s="37">
        <v>23</v>
      </c>
      <c r="B32" s="42"/>
      <c r="C32" s="41"/>
      <c r="E32" s="37">
        <v>23</v>
      </c>
      <c r="F32" s="42"/>
      <c r="G32" s="41"/>
      <c r="I32" s="37">
        <v>23</v>
      </c>
      <c r="J32" s="42"/>
      <c r="K32" s="41"/>
      <c r="M32" s="37">
        <v>23</v>
      </c>
      <c r="N32" s="42"/>
      <c r="O32" s="41"/>
    </row>
    <row r="33" spans="1:29 16382:16382" x14ac:dyDescent="0.25">
      <c r="A33" s="37">
        <v>24</v>
      </c>
      <c r="B33" s="42"/>
      <c r="C33" s="41"/>
      <c r="E33" s="37">
        <v>24</v>
      </c>
      <c r="F33" s="42"/>
      <c r="G33" s="41"/>
      <c r="I33" s="37">
        <v>24</v>
      </c>
      <c r="J33" s="42"/>
      <c r="K33" s="41"/>
      <c r="M33" s="37">
        <v>24</v>
      </c>
      <c r="N33" s="42"/>
      <c r="O33" s="41"/>
    </row>
    <row r="34" spans="1:29 16382:16382" x14ac:dyDescent="0.25">
      <c r="A34" s="37">
        <v>25</v>
      </c>
      <c r="B34" s="42"/>
      <c r="C34" s="41"/>
      <c r="E34" s="37">
        <v>25</v>
      </c>
      <c r="F34" s="42"/>
      <c r="G34" s="41"/>
      <c r="I34" s="37">
        <v>25</v>
      </c>
      <c r="J34" s="42"/>
      <c r="K34" s="41"/>
      <c r="M34" s="37">
        <v>25</v>
      </c>
      <c r="N34" s="42"/>
      <c r="O34" s="41"/>
    </row>
    <row r="35" spans="1:29 16382:16382" x14ac:dyDescent="0.25">
      <c r="A35" s="37">
        <v>26</v>
      </c>
      <c r="B35" s="40"/>
      <c r="C35" s="41"/>
      <c r="E35" s="37">
        <v>26</v>
      </c>
      <c r="F35" s="40"/>
      <c r="G35" s="41"/>
      <c r="I35" s="37">
        <v>26</v>
      </c>
      <c r="J35" s="40"/>
      <c r="K35" s="41"/>
      <c r="M35" s="37">
        <v>26</v>
      </c>
      <c r="N35" s="40"/>
      <c r="O35" s="41"/>
    </row>
    <row r="36" spans="1:29 16382:16382" x14ac:dyDescent="0.25">
      <c r="A36" s="37">
        <v>27</v>
      </c>
      <c r="B36" s="38"/>
      <c r="C36" s="39"/>
      <c r="E36" s="37">
        <v>27</v>
      </c>
      <c r="F36" s="38"/>
      <c r="G36" s="39"/>
      <c r="I36" s="37">
        <v>27</v>
      </c>
      <c r="J36" s="38"/>
      <c r="K36" s="39"/>
      <c r="M36" s="37">
        <v>27</v>
      </c>
      <c r="N36" s="38"/>
      <c r="O36" s="39"/>
    </row>
    <row r="37" spans="1:29 16382:16382" x14ac:dyDescent="0.25">
      <c r="A37" s="37">
        <v>28</v>
      </c>
      <c r="B37" s="38"/>
      <c r="C37" s="39"/>
      <c r="E37" s="37">
        <v>28</v>
      </c>
      <c r="F37" s="38"/>
      <c r="G37" s="39"/>
      <c r="I37" s="37">
        <v>28</v>
      </c>
      <c r="J37" s="38"/>
      <c r="K37" s="39"/>
      <c r="M37" s="37">
        <v>28</v>
      </c>
      <c r="N37" s="38"/>
      <c r="O37" s="39"/>
      <c r="S37" s="48"/>
    </row>
    <row r="38" spans="1:29 16382:16382" x14ac:dyDescent="0.25">
      <c r="A38" s="37">
        <v>29</v>
      </c>
      <c r="B38" s="38"/>
      <c r="C38" s="39"/>
      <c r="E38" s="37">
        <v>29</v>
      </c>
      <c r="F38" s="38"/>
      <c r="G38" s="39"/>
      <c r="I38" s="37">
        <v>29</v>
      </c>
      <c r="J38" s="38"/>
      <c r="K38" s="39"/>
      <c r="M38" s="37">
        <v>29</v>
      </c>
      <c r="N38" s="38"/>
      <c r="O38" s="39"/>
      <c r="S38" s="48"/>
    </row>
    <row r="39" spans="1:29 16382:16382" x14ac:dyDescent="0.25">
      <c r="A39" s="43">
        <v>30</v>
      </c>
      <c r="B39" s="44"/>
      <c r="C39" s="39"/>
      <c r="E39" s="43">
        <v>30</v>
      </c>
      <c r="F39" s="44"/>
      <c r="G39" s="39"/>
      <c r="I39" s="43">
        <v>30</v>
      </c>
      <c r="J39" s="44"/>
      <c r="K39" s="39"/>
      <c r="M39" s="43">
        <v>30</v>
      </c>
      <c r="N39" s="44"/>
      <c r="O39" s="39"/>
    </row>
    <row r="40" spans="1:29 16382:16382" s="31" customFormat="1" x14ac:dyDescent="0.25">
      <c r="A40" s="45"/>
      <c r="B40" s="45">
        <f>AVERAGE(B10:B39)</f>
        <v>36.666666666666664</v>
      </c>
      <c r="C40" s="46" t="s">
        <v>69</v>
      </c>
      <c r="E40" s="45"/>
      <c r="F40" s="45">
        <f>AVERAGE(F10:F39)</f>
        <v>34.333333333333336</v>
      </c>
      <c r="G40" s="46" t="s">
        <v>69</v>
      </c>
      <c r="I40" s="45"/>
      <c r="J40" s="45">
        <f>AVERAGE(J10:J39)</f>
        <v>43</v>
      </c>
      <c r="K40" s="46" t="s">
        <v>69</v>
      </c>
      <c r="M40" s="45"/>
      <c r="N40" s="45">
        <f>AVERAGE(N10:N39)</f>
        <v>37</v>
      </c>
      <c r="O40" s="46" t="s">
        <v>69</v>
      </c>
      <c r="P40" s="32"/>
      <c r="V40" s="32"/>
      <c r="W40" s="32"/>
      <c r="X40" s="32"/>
      <c r="Y40" s="32"/>
      <c r="Z40" s="32"/>
      <c r="AA40" s="32"/>
      <c r="AB40" s="32"/>
      <c r="AC40" s="32"/>
      <c r="XFB40" s="31">
        <f>SUM(A40:XFA40)</f>
        <v>151</v>
      </c>
    </row>
    <row r="41" spans="1:29 16382:16382" s="31" customFormat="1" x14ac:dyDescent="0.25">
      <c r="A41" s="45"/>
      <c r="B41" s="45">
        <f>MIN(B10:B39)</f>
        <v>29</v>
      </c>
      <c r="C41" s="45" t="s">
        <v>68</v>
      </c>
      <c r="E41" s="45"/>
      <c r="F41" s="45">
        <f>MIN(F10:F39)</f>
        <v>21</v>
      </c>
      <c r="G41" s="45" t="s">
        <v>68</v>
      </c>
      <c r="I41" s="45"/>
      <c r="J41" s="45">
        <f>MIN(J10:J39)</f>
        <v>43</v>
      </c>
      <c r="K41" s="45" t="s">
        <v>68</v>
      </c>
      <c r="M41" s="45"/>
      <c r="N41" s="45">
        <f>MIN(N10:N39)</f>
        <v>37</v>
      </c>
      <c r="O41" s="45" t="s">
        <v>68</v>
      </c>
      <c r="P41" s="32"/>
      <c r="V41" s="32"/>
      <c r="W41" s="32"/>
      <c r="X41" s="32"/>
      <c r="Y41" s="32"/>
      <c r="Z41" s="32"/>
      <c r="AA41" s="32"/>
      <c r="AB41" s="32"/>
      <c r="AC41" s="32"/>
    </row>
    <row r="42" spans="1:29 16382:16382" s="31" customFormat="1" x14ac:dyDescent="0.25">
      <c r="A42" s="45"/>
      <c r="B42" s="45">
        <f>MAX(B10:B39)</f>
        <v>49</v>
      </c>
      <c r="C42" s="45" t="s">
        <v>67</v>
      </c>
      <c r="E42" s="45"/>
      <c r="F42" s="45">
        <f>MAX(F10:F39)</f>
        <v>65</v>
      </c>
      <c r="G42" s="45" t="s">
        <v>67</v>
      </c>
      <c r="I42" s="45"/>
      <c r="J42" s="45">
        <f>MAX(J10:J39)</f>
        <v>43</v>
      </c>
      <c r="K42" s="45" t="s">
        <v>67</v>
      </c>
      <c r="M42" s="45"/>
      <c r="N42" s="45">
        <f>MAX(N10:N39)</f>
        <v>37</v>
      </c>
      <c r="O42" s="45" t="s">
        <v>67</v>
      </c>
      <c r="P42" s="32"/>
      <c r="V42" s="32"/>
      <c r="W42" s="32"/>
      <c r="X42" s="32"/>
      <c r="Y42" s="32"/>
      <c r="Z42" s="32"/>
      <c r="AA42" s="32"/>
      <c r="AB42" s="32"/>
      <c r="AC42" s="32"/>
    </row>
    <row r="43" spans="1:29 16382:16382" s="31" customFormat="1" x14ac:dyDescent="0.25">
      <c r="A43" s="47"/>
      <c r="B43" s="48">
        <f>(SUM(B10:B15)*4)/60</f>
        <v>14.666666666666666</v>
      </c>
      <c r="C43" s="49" t="s">
        <v>148</v>
      </c>
      <c r="E43" s="47"/>
      <c r="F43" s="48"/>
      <c r="G43" s="49"/>
      <c r="I43" s="47"/>
      <c r="J43" s="48"/>
      <c r="K43" s="49"/>
      <c r="M43" s="47"/>
      <c r="N43" s="48"/>
      <c r="O43" s="49"/>
      <c r="P43" s="32"/>
      <c r="V43" s="32"/>
      <c r="W43" s="32"/>
      <c r="X43" s="32"/>
      <c r="Y43" s="32"/>
      <c r="Z43" s="32"/>
      <c r="AA43" s="32"/>
      <c r="AB43" s="32"/>
      <c r="AC43" s="32"/>
    </row>
    <row r="44" spans="1:29 16382:16382" s="31" customFormat="1" ht="18.75" x14ac:dyDescent="0.4">
      <c r="B44" s="30"/>
      <c r="D44" s="33"/>
      <c r="H44" s="33"/>
      <c r="L44" s="33"/>
      <c r="P44" s="32"/>
      <c r="V44" s="32"/>
      <c r="W44" s="32"/>
      <c r="X44" s="32"/>
      <c r="Y44" s="32"/>
      <c r="Z44" s="32"/>
      <c r="AA44" s="32"/>
      <c r="AB44" s="32"/>
      <c r="AC44" s="32"/>
    </row>
    <row r="45" spans="1:29 16382:16382" s="31" customFormat="1" ht="18.75" x14ac:dyDescent="0.4">
      <c r="A45" s="31" t="s">
        <v>55</v>
      </c>
      <c r="B45" s="30"/>
      <c r="D45" s="33"/>
      <c r="E45" s="31" t="s">
        <v>55</v>
      </c>
      <c r="F45" s="30"/>
      <c r="H45" s="33"/>
      <c r="I45" s="31" t="s">
        <v>55</v>
      </c>
      <c r="J45" s="30" t="s">
        <v>56</v>
      </c>
      <c r="L45" s="33"/>
      <c r="M45" s="31" t="s">
        <v>55</v>
      </c>
      <c r="N45" s="30"/>
      <c r="P45" s="32"/>
      <c r="V45" s="32"/>
      <c r="W45" s="32"/>
      <c r="X45" s="32"/>
      <c r="Y45" s="32"/>
      <c r="Z45" s="32"/>
      <c r="AA45" s="32"/>
      <c r="AB45" s="32"/>
      <c r="AC45" s="32"/>
    </row>
    <row r="46" spans="1:29 16382:16382" s="31" customFormat="1" x14ac:dyDescent="0.25">
      <c r="A46" s="31" t="s">
        <v>36</v>
      </c>
      <c r="B46" s="30" t="s">
        <v>63</v>
      </c>
      <c r="E46" s="31" t="s">
        <v>36</v>
      </c>
      <c r="F46" s="30" t="s">
        <v>62</v>
      </c>
      <c r="I46" s="31" t="s">
        <v>36</v>
      </c>
      <c r="J46" s="30" t="s">
        <v>15</v>
      </c>
      <c r="M46" s="31" t="s">
        <v>36</v>
      </c>
      <c r="N46" s="30" t="s">
        <v>64</v>
      </c>
      <c r="P46" s="32"/>
      <c r="V46" s="32"/>
      <c r="W46" s="32"/>
      <c r="X46" s="32"/>
      <c r="Y46" s="32"/>
      <c r="Z46" s="32"/>
      <c r="AA46" s="32"/>
      <c r="AB46" s="32"/>
      <c r="AC46" s="32"/>
    </row>
    <row r="47" spans="1:29 16382:16382" s="31" customFormat="1" x14ac:dyDescent="0.25">
      <c r="A47" s="35" t="s">
        <v>58</v>
      </c>
      <c r="B47" s="36" t="s">
        <v>59</v>
      </c>
      <c r="C47" s="35" t="s">
        <v>60</v>
      </c>
      <c r="E47" s="35" t="s">
        <v>58</v>
      </c>
      <c r="F47" s="36" t="s">
        <v>59</v>
      </c>
      <c r="G47" s="35" t="s">
        <v>60</v>
      </c>
      <c r="I47" s="35" t="s">
        <v>58</v>
      </c>
      <c r="J47" s="36" t="s">
        <v>59</v>
      </c>
      <c r="K47" s="35" t="s">
        <v>60</v>
      </c>
      <c r="M47" s="35" t="s">
        <v>58</v>
      </c>
      <c r="N47" s="36" t="s">
        <v>59</v>
      </c>
      <c r="O47" s="35" t="s">
        <v>60</v>
      </c>
      <c r="P47" s="32"/>
      <c r="V47" s="32"/>
      <c r="W47" s="32"/>
      <c r="X47" s="32"/>
      <c r="Y47" s="32"/>
      <c r="Z47" s="32"/>
      <c r="AA47" s="32"/>
      <c r="AB47" s="32"/>
      <c r="AC47" s="32"/>
    </row>
    <row r="48" spans="1:29 16382:16382" s="31" customFormat="1" x14ac:dyDescent="0.25">
      <c r="A48" s="37">
        <v>1</v>
      </c>
      <c r="B48" s="38">
        <v>96</v>
      </c>
      <c r="C48" s="39"/>
      <c r="E48" s="37">
        <v>1</v>
      </c>
      <c r="F48" s="38"/>
      <c r="G48" s="39"/>
      <c r="I48" s="37">
        <v>1</v>
      </c>
      <c r="J48" s="38">
        <v>22</v>
      </c>
      <c r="K48" s="39"/>
      <c r="M48" s="37">
        <v>1</v>
      </c>
      <c r="N48" s="38">
        <v>8</v>
      </c>
      <c r="O48" s="39"/>
      <c r="P48" s="32"/>
      <c r="V48" s="32"/>
      <c r="W48" s="32"/>
      <c r="X48" s="32"/>
      <c r="Y48" s="32"/>
      <c r="Z48" s="32"/>
      <c r="AA48" s="32"/>
      <c r="AB48" s="32"/>
      <c r="AC48" s="32"/>
    </row>
    <row r="49" spans="1:29" s="31" customFormat="1" x14ac:dyDescent="0.25">
      <c r="A49" s="37">
        <v>2</v>
      </c>
      <c r="B49" s="38">
        <v>73</v>
      </c>
      <c r="C49" s="39"/>
      <c r="E49" s="37">
        <v>2</v>
      </c>
      <c r="F49" s="38"/>
      <c r="G49" s="39"/>
      <c r="I49" s="37">
        <v>2</v>
      </c>
      <c r="J49" s="38">
        <v>20</v>
      </c>
      <c r="K49" s="39"/>
      <c r="M49" s="37">
        <v>2</v>
      </c>
      <c r="N49" s="38">
        <v>6</v>
      </c>
      <c r="O49" s="39"/>
      <c r="P49" s="32"/>
      <c r="V49" s="32"/>
      <c r="W49" s="32"/>
      <c r="X49" s="32"/>
      <c r="Y49" s="32"/>
      <c r="Z49" s="32"/>
      <c r="AA49" s="32"/>
      <c r="AB49" s="32"/>
      <c r="AC49" s="32"/>
    </row>
    <row r="50" spans="1:29" s="31" customFormat="1" x14ac:dyDescent="0.25">
      <c r="A50" s="37">
        <v>3</v>
      </c>
      <c r="B50" s="38"/>
      <c r="C50" s="39"/>
      <c r="E50" s="37">
        <v>3</v>
      </c>
      <c r="F50" s="38"/>
      <c r="G50" s="39"/>
      <c r="I50" s="37">
        <v>3</v>
      </c>
      <c r="J50" s="38">
        <v>22</v>
      </c>
      <c r="K50" s="39"/>
      <c r="M50" s="37">
        <v>3</v>
      </c>
      <c r="N50" s="38">
        <v>24</v>
      </c>
      <c r="O50" s="39"/>
      <c r="P50" s="32"/>
      <c r="V50" s="32"/>
      <c r="W50" s="32"/>
      <c r="X50" s="32"/>
      <c r="Y50" s="32"/>
      <c r="Z50" s="32"/>
      <c r="AA50" s="32"/>
      <c r="AB50" s="32"/>
      <c r="AC50" s="32"/>
    </row>
    <row r="51" spans="1:29" s="31" customFormat="1" x14ac:dyDescent="0.25">
      <c r="A51" s="37">
        <v>4</v>
      </c>
      <c r="B51" s="38"/>
      <c r="C51" s="39"/>
      <c r="E51" s="37">
        <v>4</v>
      </c>
      <c r="F51" s="38"/>
      <c r="G51" s="39"/>
      <c r="I51" s="37">
        <v>4</v>
      </c>
      <c r="J51" s="38">
        <v>69</v>
      </c>
      <c r="K51" s="39"/>
      <c r="M51" s="37">
        <v>4</v>
      </c>
      <c r="N51" s="38">
        <v>10</v>
      </c>
      <c r="O51" s="39"/>
      <c r="P51" s="32"/>
      <c r="V51" s="32"/>
      <c r="W51" s="32"/>
      <c r="X51" s="32"/>
      <c r="Y51" s="32"/>
      <c r="Z51" s="32"/>
      <c r="AA51" s="32"/>
      <c r="AB51" s="32"/>
      <c r="AC51" s="32"/>
    </row>
    <row r="52" spans="1:29" s="31" customFormat="1" x14ac:dyDescent="0.25">
      <c r="A52" s="37">
        <v>5</v>
      </c>
      <c r="B52" s="38"/>
      <c r="C52" s="39"/>
      <c r="E52" s="37">
        <v>5</v>
      </c>
      <c r="F52" s="38"/>
      <c r="G52" s="39"/>
      <c r="I52" s="37">
        <v>5</v>
      </c>
      <c r="J52" s="38">
        <v>24</v>
      </c>
      <c r="K52" s="39"/>
      <c r="M52" s="37">
        <v>5</v>
      </c>
      <c r="N52" s="38">
        <v>6</v>
      </c>
      <c r="O52" s="39"/>
      <c r="P52" s="32"/>
      <c r="V52" s="32"/>
      <c r="W52" s="32"/>
      <c r="X52" s="32"/>
      <c r="Y52" s="32"/>
      <c r="Z52" s="32"/>
      <c r="AA52" s="32"/>
      <c r="AB52" s="32"/>
      <c r="AC52" s="32"/>
    </row>
    <row r="53" spans="1:29" s="31" customFormat="1" x14ac:dyDescent="0.25">
      <c r="A53" s="37">
        <v>6</v>
      </c>
      <c r="B53" s="38"/>
      <c r="C53" s="39"/>
      <c r="E53" s="37">
        <v>6</v>
      </c>
      <c r="F53" s="38"/>
      <c r="G53" s="39"/>
      <c r="I53" s="37">
        <v>6</v>
      </c>
      <c r="J53" s="38"/>
      <c r="K53" s="39"/>
      <c r="M53" s="37">
        <v>6</v>
      </c>
      <c r="N53" s="38">
        <v>8</v>
      </c>
      <c r="O53" s="39"/>
      <c r="P53" s="32"/>
      <c r="V53" s="32"/>
      <c r="W53" s="32"/>
      <c r="X53" s="32"/>
      <c r="Y53" s="32"/>
      <c r="Z53" s="32"/>
      <c r="AA53" s="32"/>
      <c r="AB53" s="32"/>
      <c r="AC53" s="32"/>
    </row>
    <row r="54" spans="1:29" s="31" customFormat="1" x14ac:dyDescent="0.25">
      <c r="A54" s="37">
        <v>7</v>
      </c>
      <c r="B54" s="38"/>
      <c r="C54" s="39"/>
      <c r="E54" s="37">
        <v>7</v>
      </c>
      <c r="F54" s="38"/>
      <c r="G54" s="39"/>
      <c r="I54" s="37">
        <v>7</v>
      </c>
      <c r="J54" s="38"/>
      <c r="K54" s="39"/>
      <c r="M54" s="37">
        <v>7</v>
      </c>
      <c r="N54" s="38">
        <v>20</v>
      </c>
      <c r="O54" s="39"/>
      <c r="P54" s="32"/>
      <c r="V54" s="32"/>
      <c r="W54" s="32"/>
      <c r="X54" s="32"/>
      <c r="Y54" s="32"/>
      <c r="Z54" s="32"/>
      <c r="AA54" s="32"/>
      <c r="AB54" s="32"/>
      <c r="AC54" s="32"/>
    </row>
    <row r="55" spans="1:29" s="31" customFormat="1" x14ac:dyDescent="0.25">
      <c r="A55" s="37">
        <v>8</v>
      </c>
      <c r="B55" s="38"/>
      <c r="C55" s="39"/>
      <c r="E55" s="37">
        <v>8</v>
      </c>
      <c r="F55" s="38"/>
      <c r="G55" s="39"/>
      <c r="I55" s="37">
        <v>8</v>
      </c>
      <c r="J55" s="38"/>
      <c r="K55" s="39"/>
      <c r="M55" s="37">
        <v>8</v>
      </c>
      <c r="N55" s="38">
        <v>10</v>
      </c>
      <c r="O55" s="39"/>
      <c r="P55" s="32"/>
      <c r="V55" s="32"/>
      <c r="W55" s="32"/>
      <c r="X55" s="32"/>
      <c r="Y55" s="32"/>
      <c r="Z55" s="32"/>
      <c r="AA55" s="32"/>
      <c r="AB55" s="32"/>
      <c r="AC55" s="32"/>
    </row>
    <row r="56" spans="1:29" s="31" customFormat="1" x14ac:dyDescent="0.25">
      <c r="A56" s="37">
        <v>9</v>
      </c>
      <c r="B56" s="38"/>
      <c r="C56" s="39"/>
      <c r="E56" s="37">
        <v>9</v>
      </c>
      <c r="F56" s="38"/>
      <c r="G56" s="39"/>
      <c r="I56" s="37">
        <v>9</v>
      </c>
      <c r="J56" s="38"/>
      <c r="K56" s="39"/>
      <c r="M56" s="37">
        <v>9</v>
      </c>
      <c r="N56" s="38">
        <v>4</v>
      </c>
      <c r="O56" s="39"/>
      <c r="P56" s="32"/>
      <c r="V56" s="32"/>
      <c r="W56" s="32"/>
      <c r="X56" s="32"/>
      <c r="Y56" s="32"/>
      <c r="Z56" s="32"/>
      <c r="AA56" s="32"/>
      <c r="AB56" s="32"/>
      <c r="AC56" s="32"/>
    </row>
    <row r="57" spans="1:29" s="31" customFormat="1" x14ac:dyDescent="0.25">
      <c r="A57" s="37">
        <v>10</v>
      </c>
      <c r="B57" s="38"/>
      <c r="C57" s="39"/>
      <c r="E57" s="37">
        <v>10</v>
      </c>
      <c r="F57" s="38"/>
      <c r="G57" s="39"/>
      <c r="I57" s="37">
        <v>10</v>
      </c>
      <c r="J57" s="38"/>
      <c r="K57" s="39"/>
      <c r="M57" s="37">
        <v>10</v>
      </c>
      <c r="N57" s="38">
        <v>5</v>
      </c>
      <c r="O57" s="39"/>
      <c r="P57" s="32"/>
      <c r="V57" s="32"/>
      <c r="W57" s="32"/>
      <c r="X57" s="32"/>
      <c r="Y57" s="32"/>
      <c r="Z57" s="32"/>
      <c r="AA57" s="32"/>
      <c r="AB57" s="32"/>
      <c r="AC57" s="32"/>
    </row>
    <row r="58" spans="1:29" s="31" customFormat="1" x14ac:dyDescent="0.25">
      <c r="A58" s="37">
        <v>11</v>
      </c>
      <c r="B58" s="38"/>
      <c r="C58" s="39"/>
      <c r="E58" s="37">
        <v>11</v>
      </c>
      <c r="F58" s="38"/>
      <c r="G58" s="39"/>
      <c r="I58" s="37">
        <v>11</v>
      </c>
      <c r="J58" s="38"/>
      <c r="K58" s="39"/>
      <c r="M58" s="37">
        <v>11</v>
      </c>
      <c r="N58" s="38">
        <v>6</v>
      </c>
      <c r="O58" s="39"/>
      <c r="P58" s="32"/>
      <c r="V58" s="32"/>
      <c r="W58" s="32"/>
      <c r="X58" s="32"/>
      <c r="Y58" s="32"/>
      <c r="Z58" s="32"/>
      <c r="AA58" s="32"/>
      <c r="AB58" s="32"/>
      <c r="AC58" s="32"/>
    </row>
    <row r="59" spans="1:29" s="31" customFormat="1" x14ac:dyDescent="0.25">
      <c r="A59" s="37">
        <v>12</v>
      </c>
      <c r="B59" s="38"/>
      <c r="C59" s="39"/>
      <c r="E59" s="37">
        <v>12</v>
      </c>
      <c r="F59" s="38"/>
      <c r="G59" s="39"/>
      <c r="I59" s="37">
        <v>12</v>
      </c>
      <c r="J59" s="38"/>
      <c r="K59" s="39"/>
      <c r="M59" s="37">
        <v>12</v>
      </c>
      <c r="N59" s="38">
        <v>2</v>
      </c>
      <c r="O59" s="39"/>
      <c r="P59" s="32"/>
      <c r="V59" s="32"/>
      <c r="W59" s="32"/>
      <c r="X59" s="32"/>
      <c r="Y59" s="32"/>
      <c r="Z59" s="32"/>
      <c r="AA59" s="32"/>
      <c r="AB59" s="32"/>
      <c r="AC59" s="32"/>
    </row>
    <row r="60" spans="1:29" s="31" customFormat="1" x14ac:dyDescent="0.25">
      <c r="A60" s="37">
        <v>13</v>
      </c>
      <c r="B60" s="38"/>
      <c r="C60" s="39"/>
      <c r="E60" s="37">
        <v>13</v>
      </c>
      <c r="F60" s="38"/>
      <c r="G60" s="39"/>
      <c r="I60" s="37">
        <v>13</v>
      </c>
      <c r="J60" s="38"/>
      <c r="K60" s="39"/>
      <c r="M60" s="37">
        <v>13</v>
      </c>
      <c r="N60" s="38">
        <v>2</v>
      </c>
      <c r="O60" s="39"/>
      <c r="P60" s="32"/>
      <c r="V60" s="32"/>
      <c r="W60" s="32"/>
      <c r="X60" s="32"/>
      <c r="Y60" s="32"/>
      <c r="Z60" s="32"/>
      <c r="AA60" s="32"/>
      <c r="AB60" s="32"/>
      <c r="AC60" s="32"/>
    </row>
    <row r="61" spans="1:29" s="31" customFormat="1" x14ac:dyDescent="0.25">
      <c r="A61" s="37">
        <v>14</v>
      </c>
      <c r="B61" s="38"/>
      <c r="C61" s="39"/>
      <c r="E61" s="37">
        <v>14</v>
      </c>
      <c r="F61" s="38"/>
      <c r="G61" s="39"/>
      <c r="I61" s="37">
        <v>14</v>
      </c>
      <c r="J61" s="38"/>
      <c r="K61" s="39"/>
      <c r="M61" s="37">
        <v>14</v>
      </c>
      <c r="N61" s="38">
        <v>5</v>
      </c>
      <c r="O61" s="39"/>
      <c r="P61" s="32"/>
      <c r="V61" s="32"/>
      <c r="W61" s="32"/>
      <c r="X61" s="32"/>
      <c r="Y61" s="32"/>
      <c r="Z61" s="32"/>
      <c r="AA61" s="32"/>
      <c r="AB61" s="32"/>
      <c r="AC61" s="32"/>
    </row>
    <row r="62" spans="1:29" s="31" customFormat="1" x14ac:dyDescent="0.25">
      <c r="A62" s="37">
        <v>15</v>
      </c>
      <c r="B62" s="38"/>
      <c r="C62" s="39"/>
      <c r="E62" s="37">
        <v>15</v>
      </c>
      <c r="F62" s="38"/>
      <c r="G62" s="39"/>
      <c r="I62" s="37">
        <v>15</v>
      </c>
      <c r="J62" s="38"/>
      <c r="K62" s="39"/>
      <c r="M62" s="37">
        <v>15</v>
      </c>
      <c r="N62" s="38">
        <v>28</v>
      </c>
      <c r="O62" s="39"/>
      <c r="P62" s="32"/>
      <c r="V62" s="32"/>
      <c r="W62" s="32"/>
      <c r="X62" s="32"/>
      <c r="Y62" s="32"/>
      <c r="Z62" s="32"/>
      <c r="AA62" s="32"/>
      <c r="AB62" s="32"/>
      <c r="AC62" s="32"/>
    </row>
    <row r="63" spans="1:29" x14ac:dyDescent="0.25">
      <c r="A63" s="37">
        <v>16</v>
      </c>
      <c r="B63" s="38"/>
      <c r="C63" s="39"/>
      <c r="E63" s="37">
        <v>16</v>
      </c>
      <c r="F63" s="38"/>
      <c r="G63" s="39"/>
      <c r="I63" s="37">
        <v>16</v>
      </c>
      <c r="J63" s="38"/>
      <c r="K63" s="39"/>
      <c r="M63" s="37">
        <v>16</v>
      </c>
      <c r="N63" s="38">
        <v>5</v>
      </c>
      <c r="O63" s="39"/>
    </row>
    <row r="64" spans="1:29" x14ac:dyDescent="0.25">
      <c r="A64" s="37">
        <v>17</v>
      </c>
      <c r="B64" s="38"/>
      <c r="C64" s="39"/>
      <c r="E64" s="37">
        <v>17</v>
      </c>
      <c r="F64" s="38"/>
      <c r="G64" s="39"/>
      <c r="I64" s="37">
        <v>17</v>
      </c>
      <c r="J64" s="38"/>
      <c r="K64" s="39"/>
      <c r="M64" s="37">
        <v>17</v>
      </c>
      <c r="N64" s="38">
        <v>3</v>
      </c>
      <c r="O64" s="39"/>
    </row>
    <row r="65" spans="1:15" x14ac:dyDescent="0.25">
      <c r="A65" s="37">
        <v>18</v>
      </c>
      <c r="B65" s="38"/>
      <c r="C65" s="39"/>
      <c r="E65" s="37">
        <v>18</v>
      </c>
      <c r="F65" s="38"/>
      <c r="G65" s="39"/>
      <c r="I65" s="37">
        <v>18</v>
      </c>
      <c r="J65" s="38"/>
      <c r="K65" s="39"/>
      <c r="M65" s="37">
        <v>18</v>
      </c>
      <c r="N65" s="38">
        <v>2</v>
      </c>
      <c r="O65" s="39"/>
    </row>
    <row r="66" spans="1:15" x14ac:dyDescent="0.25">
      <c r="A66" s="37">
        <v>19</v>
      </c>
      <c r="B66" s="38"/>
      <c r="C66" s="39"/>
      <c r="E66" s="37">
        <v>19</v>
      </c>
      <c r="F66" s="38"/>
      <c r="G66" s="39"/>
      <c r="I66" s="37">
        <v>19</v>
      </c>
      <c r="J66" s="38"/>
      <c r="K66" s="39"/>
      <c r="M66" s="37">
        <v>19</v>
      </c>
      <c r="N66" s="38"/>
      <c r="O66" s="39"/>
    </row>
    <row r="67" spans="1:15" x14ac:dyDescent="0.25">
      <c r="A67" s="37">
        <v>20</v>
      </c>
      <c r="B67" s="38"/>
      <c r="C67" s="39"/>
      <c r="E67" s="37">
        <v>20</v>
      </c>
      <c r="F67" s="38"/>
      <c r="G67" s="39"/>
      <c r="I67" s="37">
        <v>20</v>
      </c>
      <c r="J67" s="38"/>
      <c r="K67" s="39"/>
      <c r="M67" s="37">
        <v>20</v>
      </c>
      <c r="N67" s="38"/>
      <c r="O67" s="39"/>
    </row>
    <row r="68" spans="1:15" x14ac:dyDescent="0.25">
      <c r="A68" s="37">
        <v>21</v>
      </c>
      <c r="B68" s="40"/>
      <c r="C68" s="41"/>
      <c r="E68" s="37">
        <v>21</v>
      </c>
      <c r="F68" s="40"/>
      <c r="G68" s="41"/>
      <c r="I68" s="37">
        <v>21</v>
      </c>
      <c r="J68" s="40"/>
      <c r="K68" s="41"/>
      <c r="M68" s="37">
        <v>21</v>
      </c>
      <c r="N68" s="40"/>
      <c r="O68" s="41"/>
    </row>
    <row r="69" spans="1:15" x14ac:dyDescent="0.25">
      <c r="A69" s="37">
        <v>22</v>
      </c>
      <c r="B69" s="40"/>
      <c r="C69" s="41"/>
      <c r="E69" s="37">
        <v>22</v>
      </c>
      <c r="F69" s="40"/>
      <c r="G69" s="41"/>
      <c r="I69" s="37">
        <v>22</v>
      </c>
      <c r="J69" s="40"/>
      <c r="K69" s="41"/>
      <c r="M69" s="37">
        <v>22</v>
      </c>
      <c r="N69" s="40"/>
      <c r="O69" s="41"/>
    </row>
    <row r="70" spans="1:15" x14ac:dyDescent="0.25">
      <c r="A70" s="37">
        <v>23</v>
      </c>
      <c r="B70" s="42"/>
      <c r="C70" s="41"/>
      <c r="E70" s="37">
        <v>23</v>
      </c>
      <c r="F70" s="42"/>
      <c r="G70" s="41"/>
      <c r="I70" s="37">
        <v>23</v>
      </c>
      <c r="J70" s="42"/>
      <c r="K70" s="41"/>
      <c r="M70" s="37">
        <v>23</v>
      </c>
      <c r="N70" s="42"/>
      <c r="O70" s="41"/>
    </row>
    <row r="71" spans="1:15" x14ac:dyDescent="0.25">
      <c r="A71" s="37">
        <v>24</v>
      </c>
      <c r="B71" s="42"/>
      <c r="C71" s="41"/>
      <c r="E71" s="37">
        <v>24</v>
      </c>
      <c r="F71" s="42"/>
      <c r="G71" s="41"/>
      <c r="I71" s="37">
        <v>24</v>
      </c>
      <c r="J71" s="42"/>
      <c r="K71" s="41"/>
      <c r="M71" s="37">
        <v>24</v>
      </c>
      <c r="N71" s="42"/>
      <c r="O71" s="41"/>
    </row>
    <row r="72" spans="1:15" x14ac:dyDescent="0.25">
      <c r="A72" s="37">
        <v>25</v>
      </c>
      <c r="B72" s="42"/>
      <c r="C72" s="41"/>
      <c r="E72" s="37">
        <v>25</v>
      </c>
      <c r="F72" s="42"/>
      <c r="G72" s="41"/>
      <c r="I72" s="37">
        <v>25</v>
      </c>
      <c r="J72" s="42"/>
      <c r="K72" s="41"/>
      <c r="M72" s="37">
        <v>25</v>
      </c>
      <c r="N72" s="42"/>
      <c r="O72" s="41"/>
    </row>
    <row r="73" spans="1:15" x14ac:dyDescent="0.25">
      <c r="A73" s="37">
        <v>26</v>
      </c>
      <c r="B73" s="40"/>
      <c r="C73" s="41"/>
      <c r="E73" s="37">
        <v>26</v>
      </c>
      <c r="F73" s="40"/>
      <c r="G73" s="41"/>
      <c r="I73" s="37">
        <v>26</v>
      </c>
      <c r="J73" s="40"/>
      <c r="K73" s="41"/>
      <c r="M73" s="37">
        <v>26</v>
      </c>
      <c r="N73" s="40"/>
      <c r="O73" s="41"/>
    </row>
    <row r="74" spans="1:15" x14ac:dyDescent="0.25">
      <c r="A74" s="37">
        <v>27</v>
      </c>
      <c r="B74" s="38"/>
      <c r="C74" s="39"/>
      <c r="E74" s="37">
        <v>27</v>
      </c>
      <c r="F74" s="38"/>
      <c r="G74" s="39"/>
      <c r="I74" s="37">
        <v>27</v>
      </c>
      <c r="J74" s="38"/>
      <c r="K74" s="39"/>
      <c r="M74" s="37">
        <v>27</v>
      </c>
      <c r="N74" s="38"/>
      <c r="O74" s="39"/>
    </row>
    <row r="75" spans="1:15" x14ac:dyDescent="0.25">
      <c r="A75" s="37">
        <v>28</v>
      </c>
      <c r="B75" s="38"/>
      <c r="C75" s="39"/>
      <c r="E75" s="37">
        <v>28</v>
      </c>
      <c r="F75" s="38"/>
      <c r="G75" s="39"/>
      <c r="I75" s="37">
        <v>28</v>
      </c>
      <c r="J75" s="38"/>
      <c r="K75" s="39"/>
      <c r="M75" s="37">
        <v>28</v>
      </c>
      <c r="N75" s="38"/>
      <c r="O75" s="39"/>
    </row>
    <row r="76" spans="1:15" x14ac:dyDescent="0.25">
      <c r="A76" s="37">
        <v>29</v>
      </c>
      <c r="B76" s="38"/>
      <c r="C76" s="39"/>
      <c r="E76" s="37">
        <v>29</v>
      </c>
      <c r="F76" s="38"/>
      <c r="G76" s="39"/>
      <c r="I76" s="37">
        <v>29</v>
      </c>
      <c r="J76" s="38"/>
      <c r="K76" s="39"/>
      <c r="M76" s="37">
        <v>29</v>
      </c>
      <c r="N76" s="38"/>
      <c r="O76" s="39"/>
    </row>
    <row r="77" spans="1:15" x14ac:dyDescent="0.25">
      <c r="A77" s="43">
        <v>30</v>
      </c>
      <c r="B77" s="44"/>
      <c r="C77" s="39"/>
      <c r="E77" s="43">
        <v>30</v>
      </c>
      <c r="F77" s="44"/>
      <c r="G77" s="39"/>
      <c r="I77" s="43">
        <v>30</v>
      </c>
      <c r="J77" s="44"/>
      <c r="K77" s="39"/>
      <c r="M77" s="43">
        <v>30</v>
      </c>
      <c r="N77" s="44"/>
      <c r="O77" s="39"/>
    </row>
    <row r="78" spans="1:15" x14ac:dyDescent="0.25">
      <c r="A78" s="45"/>
      <c r="B78" s="45">
        <f>AVERAGE(B48:B77)</f>
        <v>84.5</v>
      </c>
      <c r="C78" s="46" t="s">
        <v>69</v>
      </c>
      <c r="E78" s="45"/>
      <c r="F78" s="45" t="e">
        <f>AVERAGE(F48:F77)</f>
        <v>#DIV/0!</v>
      </c>
      <c r="G78" s="46" t="s">
        <v>69</v>
      </c>
      <c r="I78" s="45"/>
      <c r="J78" s="45">
        <f>AVERAGE(J48:J77)</f>
        <v>31.4</v>
      </c>
      <c r="K78" s="46" t="s">
        <v>69</v>
      </c>
      <c r="M78" s="45"/>
      <c r="N78" s="45">
        <f>AVERAGE(N48:N77)</f>
        <v>8.5555555555555554</v>
      </c>
      <c r="O78" s="46" t="s">
        <v>69</v>
      </c>
    </row>
    <row r="79" spans="1:15" x14ac:dyDescent="0.25">
      <c r="A79" s="45"/>
      <c r="B79" s="45">
        <f>MIN(B48:B77)</f>
        <v>73</v>
      </c>
      <c r="C79" s="45" t="s">
        <v>68</v>
      </c>
      <c r="E79" s="45"/>
      <c r="F79" s="45">
        <f>MIN(F48:F77)</f>
        <v>0</v>
      </c>
      <c r="G79" s="45" t="s">
        <v>68</v>
      </c>
      <c r="I79" s="45"/>
      <c r="J79" s="45">
        <f>MIN(J48:J77)</f>
        <v>20</v>
      </c>
      <c r="K79" s="45" t="s">
        <v>68</v>
      </c>
      <c r="M79" s="45"/>
      <c r="N79" s="45">
        <f>MIN(N48:N77)</f>
        <v>2</v>
      </c>
      <c r="O79" s="45" t="s">
        <v>68</v>
      </c>
    </row>
    <row r="80" spans="1:15" x14ac:dyDescent="0.25">
      <c r="A80" s="45"/>
      <c r="B80" s="45">
        <f>MAX(B48:B77)</f>
        <v>96</v>
      </c>
      <c r="C80" s="45" t="s">
        <v>67</v>
      </c>
      <c r="E80" s="45"/>
      <c r="F80" s="45">
        <f>MAX(F48:F77)</f>
        <v>0</v>
      </c>
      <c r="G80" s="45" t="s">
        <v>67</v>
      </c>
      <c r="I80" s="45"/>
      <c r="J80" s="45">
        <f>MAX(J48:J77)</f>
        <v>69</v>
      </c>
      <c r="K80" s="45" t="s">
        <v>67</v>
      </c>
      <c r="M80" s="45"/>
      <c r="N80" s="45">
        <f>MAX(N48:N77)</f>
        <v>28</v>
      </c>
      <c r="O80" s="45" t="s">
        <v>67</v>
      </c>
    </row>
    <row r="84" spans="1:15" ht="18.75" x14ac:dyDescent="0.4">
      <c r="D84" s="33"/>
      <c r="H84" s="33"/>
      <c r="L84" s="33"/>
    </row>
    <row r="85" spans="1:15" ht="18.75" x14ac:dyDescent="0.4">
      <c r="A85" s="31" t="s">
        <v>55</v>
      </c>
      <c r="D85" s="33"/>
      <c r="E85" s="31" t="s">
        <v>55</v>
      </c>
      <c r="F85" s="30"/>
      <c r="H85" s="33"/>
      <c r="I85" s="31" t="s">
        <v>55</v>
      </c>
      <c r="J85" s="30"/>
      <c r="L85" s="33"/>
      <c r="M85" s="31" t="s">
        <v>55</v>
      </c>
      <c r="N85" s="30"/>
    </row>
    <row r="86" spans="1:15" x14ac:dyDescent="0.25">
      <c r="A86" s="31" t="s">
        <v>36</v>
      </c>
      <c r="B86" s="30" t="s">
        <v>12</v>
      </c>
      <c r="E86" s="31" t="s">
        <v>36</v>
      </c>
      <c r="F86" s="30" t="s">
        <v>19</v>
      </c>
      <c r="I86" s="31" t="s">
        <v>36</v>
      </c>
      <c r="J86" s="31" t="s">
        <v>65</v>
      </c>
      <c r="M86" s="31" t="s">
        <v>36</v>
      </c>
      <c r="N86" s="30" t="s">
        <v>22</v>
      </c>
    </row>
    <row r="87" spans="1:15" x14ac:dyDescent="0.25">
      <c r="A87" s="35" t="s">
        <v>58</v>
      </c>
      <c r="B87" s="36" t="s">
        <v>59</v>
      </c>
      <c r="C87" s="35" t="s">
        <v>60</v>
      </c>
      <c r="E87" s="35" t="s">
        <v>58</v>
      </c>
      <c r="F87" s="36" t="s">
        <v>59</v>
      </c>
      <c r="G87" s="35" t="s">
        <v>60</v>
      </c>
      <c r="I87" s="35" t="s">
        <v>58</v>
      </c>
      <c r="J87" s="36" t="s">
        <v>59</v>
      </c>
      <c r="K87" s="35" t="s">
        <v>60</v>
      </c>
      <c r="M87" s="35" t="s">
        <v>58</v>
      </c>
      <c r="N87" s="36" t="s">
        <v>59</v>
      </c>
      <c r="O87" s="35" t="s">
        <v>60</v>
      </c>
    </row>
    <row r="88" spans="1:15" x14ac:dyDescent="0.25">
      <c r="A88" s="37">
        <v>1</v>
      </c>
      <c r="B88" s="38">
        <v>3</v>
      </c>
      <c r="C88" s="39"/>
      <c r="E88" s="37">
        <v>1</v>
      </c>
      <c r="F88" s="38">
        <v>30</v>
      </c>
      <c r="G88" s="39"/>
      <c r="I88" s="37">
        <v>1</v>
      </c>
      <c r="J88" s="38"/>
      <c r="K88" s="39"/>
      <c r="M88" s="37">
        <v>1</v>
      </c>
      <c r="N88" s="38"/>
      <c r="O88" s="39"/>
    </row>
    <row r="89" spans="1:15" x14ac:dyDescent="0.25">
      <c r="A89" s="37">
        <v>2</v>
      </c>
      <c r="B89" s="38">
        <v>2</v>
      </c>
      <c r="C89" s="39"/>
      <c r="E89" s="37">
        <v>2</v>
      </c>
      <c r="F89" s="38">
        <v>40</v>
      </c>
      <c r="G89" s="39"/>
      <c r="I89" s="37">
        <v>2</v>
      </c>
      <c r="J89" s="38"/>
      <c r="K89" s="39"/>
      <c r="M89" s="37">
        <v>2</v>
      </c>
      <c r="N89" s="38"/>
      <c r="O89" s="39"/>
    </row>
    <row r="90" spans="1:15" x14ac:dyDescent="0.25">
      <c r="A90" s="37">
        <v>3</v>
      </c>
      <c r="B90" s="38">
        <v>3</v>
      </c>
      <c r="C90" s="39"/>
      <c r="E90" s="37">
        <v>3</v>
      </c>
      <c r="F90" s="38">
        <v>43</v>
      </c>
      <c r="G90" s="39"/>
      <c r="I90" s="37">
        <v>3</v>
      </c>
      <c r="J90" s="38"/>
      <c r="K90" s="39"/>
      <c r="M90" s="37">
        <v>3</v>
      </c>
      <c r="N90" s="38"/>
      <c r="O90" s="39"/>
    </row>
    <row r="91" spans="1:15" x14ac:dyDescent="0.25">
      <c r="A91" s="37">
        <v>4</v>
      </c>
      <c r="B91" s="38">
        <v>4</v>
      </c>
      <c r="C91" s="39"/>
      <c r="E91" s="37">
        <v>4</v>
      </c>
      <c r="F91" s="38">
        <v>25</v>
      </c>
      <c r="G91" s="39"/>
      <c r="I91" s="37">
        <v>4</v>
      </c>
      <c r="J91" s="38"/>
      <c r="K91" s="39"/>
      <c r="M91" s="37">
        <v>4</v>
      </c>
      <c r="N91" s="38"/>
      <c r="O91" s="39"/>
    </row>
    <row r="92" spans="1:15" x14ac:dyDescent="0.25">
      <c r="A92" s="37">
        <v>5</v>
      </c>
      <c r="B92" s="38">
        <v>2</v>
      </c>
      <c r="C92" s="39"/>
      <c r="E92" s="37">
        <v>5</v>
      </c>
      <c r="F92" s="38">
        <v>38</v>
      </c>
      <c r="G92" s="39"/>
      <c r="I92" s="37">
        <v>5</v>
      </c>
      <c r="J92" s="38"/>
      <c r="K92" s="39"/>
      <c r="M92" s="37">
        <v>5</v>
      </c>
      <c r="N92" s="38"/>
      <c r="O92" s="39"/>
    </row>
    <row r="93" spans="1:15" x14ac:dyDescent="0.25">
      <c r="A93" s="37">
        <v>6</v>
      </c>
      <c r="B93" s="38">
        <v>13</v>
      </c>
      <c r="C93" s="39"/>
      <c r="E93" s="37">
        <v>6</v>
      </c>
      <c r="F93" s="38">
        <v>44</v>
      </c>
      <c r="G93" s="39"/>
      <c r="I93" s="37">
        <v>6</v>
      </c>
      <c r="J93" s="38"/>
      <c r="K93" s="39"/>
      <c r="M93" s="37">
        <v>6</v>
      </c>
      <c r="N93" s="38"/>
      <c r="O93" s="39"/>
    </row>
    <row r="94" spans="1:15" x14ac:dyDescent="0.25">
      <c r="A94" s="37">
        <v>7</v>
      </c>
      <c r="B94" s="38">
        <v>3</v>
      </c>
      <c r="C94" s="39"/>
      <c r="E94" s="37">
        <v>7</v>
      </c>
      <c r="F94" s="38">
        <v>32</v>
      </c>
      <c r="G94" s="39"/>
      <c r="I94" s="37">
        <v>7</v>
      </c>
      <c r="J94" s="38"/>
      <c r="K94" s="39"/>
      <c r="M94" s="37">
        <v>7</v>
      </c>
      <c r="N94" s="38"/>
      <c r="O94" s="39"/>
    </row>
    <row r="95" spans="1:15" x14ac:dyDescent="0.25">
      <c r="A95" s="37">
        <v>8</v>
      </c>
      <c r="B95" s="38">
        <v>3</v>
      </c>
      <c r="C95" s="39"/>
      <c r="E95" s="37">
        <v>8</v>
      </c>
      <c r="F95" s="38">
        <v>48</v>
      </c>
      <c r="G95" s="39"/>
      <c r="I95" s="37">
        <v>8</v>
      </c>
      <c r="J95" s="38"/>
      <c r="K95" s="39"/>
      <c r="M95" s="37">
        <v>8</v>
      </c>
      <c r="N95" s="38"/>
      <c r="O95" s="39"/>
    </row>
    <row r="96" spans="1:15" x14ac:dyDescent="0.25">
      <c r="A96" s="37">
        <v>9</v>
      </c>
      <c r="B96" s="38">
        <v>3</v>
      </c>
      <c r="C96" s="39"/>
      <c r="E96" s="37">
        <v>9</v>
      </c>
      <c r="F96" s="38">
        <v>64</v>
      </c>
      <c r="G96" s="39"/>
      <c r="I96" s="37">
        <v>9</v>
      </c>
      <c r="J96" s="38"/>
      <c r="K96" s="39"/>
      <c r="M96" s="37">
        <v>9</v>
      </c>
      <c r="N96" s="38"/>
      <c r="O96" s="39"/>
    </row>
    <row r="97" spans="1:15" x14ac:dyDescent="0.25">
      <c r="A97" s="37">
        <v>10</v>
      </c>
      <c r="B97" s="38">
        <v>3</v>
      </c>
      <c r="C97" s="39"/>
      <c r="E97" s="37">
        <v>10</v>
      </c>
      <c r="F97" s="38">
        <v>48</v>
      </c>
      <c r="G97" s="39"/>
      <c r="I97" s="37">
        <v>10</v>
      </c>
      <c r="J97" s="38"/>
      <c r="K97" s="39"/>
      <c r="M97" s="37">
        <v>10</v>
      </c>
      <c r="N97" s="38"/>
      <c r="O97" s="39"/>
    </row>
    <row r="98" spans="1:15" x14ac:dyDescent="0.25">
      <c r="A98" s="37">
        <v>11</v>
      </c>
      <c r="B98" s="38">
        <v>3</v>
      </c>
      <c r="C98" s="39"/>
      <c r="E98" s="37">
        <v>11</v>
      </c>
      <c r="F98" s="38">
        <v>53</v>
      </c>
      <c r="G98" s="39"/>
      <c r="I98" s="37">
        <v>11</v>
      </c>
      <c r="J98" s="38"/>
      <c r="K98" s="39"/>
      <c r="M98" s="37">
        <v>11</v>
      </c>
      <c r="N98" s="38"/>
      <c r="O98" s="39"/>
    </row>
    <row r="99" spans="1:15" x14ac:dyDescent="0.25">
      <c r="A99" s="37">
        <v>12</v>
      </c>
      <c r="B99" s="38">
        <v>3</v>
      </c>
      <c r="C99" s="39"/>
      <c r="E99" s="37">
        <v>12</v>
      </c>
      <c r="F99" s="38">
        <v>58</v>
      </c>
      <c r="G99" s="39"/>
      <c r="I99" s="37">
        <v>12</v>
      </c>
      <c r="J99" s="38"/>
      <c r="K99" s="39"/>
      <c r="M99" s="37">
        <v>12</v>
      </c>
      <c r="N99" s="38"/>
      <c r="O99" s="39"/>
    </row>
    <row r="100" spans="1:15" x14ac:dyDescent="0.25">
      <c r="A100" s="37">
        <v>13</v>
      </c>
      <c r="B100" s="38">
        <v>2</v>
      </c>
      <c r="C100" s="39"/>
      <c r="E100" s="37">
        <v>13</v>
      </c>
      <c r="F100" s="38">
        <v>62</v>
      </c>
      <c r="G100" s="39"/>
      <c r="I100" s="37">
        <v>13</v>
      </c>
      <c r="J100" s="38"/>
      <c r="K100" s="39"/>
      <c r="M100" s="37">
        <v>13</v>
      </c>
      <c r="N100" s="38"/>
      <c r="O100" s="39"/>
    </row>
    <row r="101" spans="1:15" x14ac:dyDescent="0.25">
      <c r="A101" s="37">
        <v>14</v>
      </c>
      <c r="B101" s="38">
        <v>2</v>
      </c>
      <c r="C101" s="39"/>
      <c r="E101" s="37">
        <v>14</v>
      </c>
      <c r="F101" s="38">
        <v>45</v>
      </c>
      <c r="G101" s="39"/>
      <c r="I101" s="37">
        <v>14</v>
      </c>
      <c r="J101" s="38"/>
      <c r="K101" s="39"/>
      <c r="M101" s="37">
        <v>14</v>
      </c>
      <c r="N101" s="38"/>
      <c r="O101" s="39"/>
    </row>
    <row r="102" spans="1:15" x14ac:dyDescent="0.25">
      <c r="A102" s="37">
        <v>15</v>
      </c>
      <c r="B102" s="38">
        <v>2</v>
      </c>
      <c r="C102" s="39"/>
      <c r="E102" s="37">
        <v>15</v>
      </c>
      <c r="F102" s="38">
        <v>65</v>
      </c>
      <c r="G102" s="39"/>
      <c r="I102" s="37">
        <v>15</v>
      </c>
      <c r="J102" s="38"/>
      <c r="K102" s="39"/>
      <c r="M102" s="37">
        <v>15</v>
      </c>
      <c r="N102" s="38"/>
      <c r="O102" s="39"/>
    </row>
    <row r="103" spans="1:15" x14ac:dyDescent="0.25">
      <c r="A103" s="37">
        <v>16</v>
      </c>
      <c r="B103" s="38">
        <v>2</v>
      </c>
      <c r="C103" s="39"/>
      <c r="E103" s="37">
        <v>16</v>
      </c>
      <c r="F103" s="38">
        <v>90</v>
      </c>
      <c r="G103" s="39"/>
      <c r="I103" s="37">
        <v>16</v>
      </c>
      <c r="J103" s="38"/>
      <c r="K103" s="39"/>
      <c r="M103" s="37">
        <v>16</v>
      </c>
      <c r="N103" s="38"/>
      <c r="O103" s="39"/>
    </row>
    <row r="104" spans="1:15" x14ac:dyDescent="0.25">
      <c r="A104" s="37">
        <v>17</v>
      </c>
      <c r="B104" s="38">
        <v>2</v>
      </c>
      <c r="C104" s="39"/>
      <c r="E104" s="37">
        <v>17</v>
      </c>
      <c r="F104" s="38">
        <v>45</v>
      </c>
      <c r="G104" s="39"/>
      <c r="I104" s="37">
        <v>17</v>
      </c>
      <c r="J104" s="38"/>
      <c r="K104" s="39"/>
      <c r="M104" s="37">
        <v>17</v>
      </c>
      <c r="N104" s="38"/>
      <c r="O104" s="39"/>
    </row>
    <row r="105" spans="1:15" x14ac:dyDescent="0.25">
      <c r="A105" s="37">
        <v>18</v>
      </c>
      <c r="B105" s="38">
        <v>2</v>
      </c>
      <c r="C105" s="39"/>
      <c r="E105" s="37">
        <v>18</v>
      </c>
      <c r="F105" s="38">
        <v>16</v>
      </c>
      <c r="G105" s="39"/>
      <c r="I105" s="37">
        <v>18</v>
      </c>
      <c r="J105" s="38"/>
      <c r="K105" s="39"/>
      <c r="M105" s="37">
        <v>18</v>
      </c>
      <c r="N105" s="38"/>
      <c r="O105" s="39"/>
    </row>
    <row r="106" spans="1:15" x14ac:dyDescent="0.25">
      <c r="A106" s="37">
        <v>19</v>
      </c>
      <c r="B106" s="38">
        <v>2</v>
      </c>
      <c r="C106" s="39"/>
      <c r="E106" s="37">
        <v>19</v>
      </c>
      <c r="F106" s="38">
        <v>46</v>
      </c>
      <c r="G106" s="39"/>
      <c r="I106" s="37">
        <v>19</v>
      </c>
      <c r="J106" s="38"/>
      <c r="K106" s="39"/>
      <c r="M106" s="37">
        <v>19</v>
      </c>
      <c r="N106" s="38"/>
      <c r="O106" s="39"/>
    </row>
    <row r="107" spans="1:15" x14ac:dyDescent="0.25">
      <c r="A107" s="37">
        <v>20</v>
      </c>
      <c r="B107" s="38">
        <v>2</v>
      </c>
      <c r="C107" s="39"/>
      <c r="E107" s="37">
        <v>20</v>
      </c>
      <c r="F107" s="38">
        <v>14</v>
      </c>
      <c r="G107" s="39"/>
      <c r="I107" s="37">
        <v>20</v>
      </c>
      <c r="J107" s="38"/>
      <c r="K107" s="39"/>
      <c r="M107" s="37">
        <v>20</v>
      </c>
      <c r="N107" s="38"/>
      <c r="O107" s="39"/>
    </row>
    <row r="108" spans="1:15" x14ac:dyDescent="0.25">
      <c r="A108" s="37">
        <v>21</v>
      </c>
      <c r="B108" s="40"/>
      <c r="C108" s="41"/>
      <c r="E108" s="37">
        <v>21</v>
      </c>
      <c r="F108" s="38">
        <v>26</v>
      </c>
      <c r="G108" s="41"/>
      <c r="I108" s="37">
        <v>21</v>
      </c>
      <c r="J108" s="40"/>
      <c r="K108" s="41"/>
      <c r="M108" s="37">
        <v>21</v>
      </c>
      <c r="N108" s="40"/>
      <c r="O108" s="41"/>
    </row>
    <row r="109" spans="1:15" x14ac:dyDescent="0.25">
      <c r="A109" s="37">
        <v>22</v>
      </c>
      <c r="B109" s="40"/>
      <c r="C109" s="41"/>
      <c r="E109" s="37">
        <v>22</v>
      </c>
      <c r="F109" s="38">
        <v>40</v>
      </c>
      <c r="G109" s="41"/>
      <c r="I109" s="37">
        <v>22</v>
      </c>
      <c r="J109" s="40"/>
      <c r="K109" s="41"/>
      <c r="M109" s="37">
        <v>22</v>
      </c>
      <c r="N109" s="40"/>
      <c r="O109" s="41"/>
    </row>
    <row r="110" spans="1:15" x14ac:dyDescent="0.25">
      <c r="A110" s="37">
        <v>23</v>
      </c>
      <c r="B110" s="42"/>
      <c r="C110" s="41"/>
      <c r="E110" s="37">
        <v>23</v>
      </c>
      <c r="F110" s="38">
        <v>32</v>
      </c>
      <c r="G110" s="41"/>
      <c r="I110" s="37">
        <v>23</v>
      </c>
      <c r="J110" s="42"/>
      <c r="K110" s="41"/>
      <c r="M110" s="37">
        <v>23</v>
      </c>
      <c r="N110" s="42"/>
      <c r="O110" s="41"/>
    </row>
    <row r="111" spans="1:15" x14ac:dyDescent="0.25">
      <c r="A111" s="37">
        <v>24</v>
      </c>
      <c r="B111" s="42"/>
      <c r="C111" s="41"/>
      <c r="E111" s="37">
        <v>24</v>
      </c>
      <c r="F111" s="38">
        <v>45</v>
      </c>
      <c r="G111" s="41"/>
      <c r="I111" s="37">
        <v>24</v>
      </c>
      <c r="J111" s="42"/>
      <c r="K111" s="41"/>
      <c r="M111" s="37">
        <v>24</v>
      </c>
      <c r="N111" s="42"/>
      <c r="O111" s="41"/>
    </row>
    <row r="112" spans="1:15" x14ac:dyDescent="0.25">
      <c r="A112" s="37">
        <v>25</v>
      </c>
      <c r="B112" s="42"/>
      <c r="C112" s="41"/>
      <c r="E112" s="37">
        <v>25</v>
      </c>
      <c r="G112" s="41"/>
      <c r="I112" s="37">
        <v>25</v>
      </c>
      <c r="J112" s="42"/>
      <c r="K112" s="41"/>
      <c r="M112" s="37">
        <v>25</v>
      </c>
      <c r="N112" s="42"/>
      <c r="O112" s="41"/>
    </row>
    <row r="113" spans="1:15" x14ac:dyDescent="0.25">
      <c r="A113" s="37">
        <v>26</v>
      </c>
      <c r="B113" s="40"/>
      <c r="C113" s="41"/>
      <c r="E113" s="37">
        <v>26</v>
      </c>
      <c r="F113" s="40"/>
      <c r="G113" s="41"/>
      <c r="I113" s="37">
        <v>26</v>
      </c>
      <c r="J113" s="40"/>
      <c r="K113" s="41"/>
      <c r="M113" s="37">
        <v>26</v>
      </c>
      <c r="N113" s="40"/>
      <c r="O113" s="41"/>
    </row>
    <row r="114" spans="1:15" x14ac:dyDescent="0.25">
      <c r="A114" s="37">
        <v>27</v>
      </c>
      <c r="B114" s="38"/>
      <c r="C114" s="39"/>
      <c r="E114" s="37">
        <v>27</v>
      </c>
      <c r="F114" s="38"/>
      <c r="G114" s="39"/>
      <c r="I114" s="37">
        <v>27</v>
      </c>
      <c r="J114" s="38"/>
      <c r="K114" s="39"/>
      <c r="M114" s="37">
        <v>27</v>
      </c>
      <c r="N114" s="38"/>
      <c r="O114" s="39"/>
    </row>
    <row r="115" spans="1:15" x14ac:dyDescent="0.25">
      <c r="A115" s="37">
        <v>28</v>
      </c>
      <c r="B115" s="38"/>
      <c r="C115" s="39"/>
      <c r="E115" s="37">
        <v>28</v>
      </c>
      <c r="F115" s="38"/>
      <c r="G115" s="39"/>
      <c r="I115" s="37">
        <v>28</v>
      </c>
      <c r="J115" s="38"/>
      <c r="K115" s="39"/>
      <c r="M115" s="37">
        <v>28</v>
      </c>
      <c r="N115" s="38"/>
      <c r="O115" s="39"/>
    </row>
    <row r="116" spans="1:15" x14ac:dyDescent="0.25">
      <c r="A116" s="37">
        <v>29</v>
      </c>
      <c r="B116" s="38"/>
      <c r="C116" s="39"/>
      <c r="E116" s="37">
        <v>29</v>
      </c>
      <c r="F116" s="38"/>
      <c r="G116" s="39"/>
      <c r="I116" s="37">
        <v>29</v>
      </c>
      <c r="J116" s="38"/>
      <c r="K116" s="39"/>
      <c r="M116" s="37">
        <v>29</v>
      </c>
      <c r="N116" s="38"/>
      <c r="O116" s="39"/>
    </row>
    <row r="117" spans="1:15" x14ac:dyDescent="0.25">
      <c r="A117" s="43">
        <v>30</v>
      </c>
      <c r="B117" s="44"/>
      <c r="C117" s="39"/>
      <c r="E117" s="43">
        <v>30</v>
      </c>
      <c r="F117" s="44"/>
      <c r="G117" s="39"/>
      <c r="I117" s="43">
        <v>30</v>
      </c>
      <c r="J117" s="44"/>
      <c r="K117" s="39"/>
      <c r="M117" s="43">
        <v>30</v>
      </c>
      <c r="N117" s="44"/>
      <c r="O117" s="39"/>
    </row>
    <row r="118" spans="1:15" x14ac:dyDescent="0.25">
      <c r="A118" s="45"/>
      <c r="B118" s="45">
        <f>AVERAGE(B88:B117)</f>
        <v>3.05</v>
      </c>
      <c r="C118" s="46" t="s">
        <v>69</v>
      </c>
      <c r="E118" s="45"/>
      <c r="F118" s="45">
        <f>AVERAGE(F88:F117)</f>
        <v>43.708333333333336</v>
      </c>
      <c r="G118" s="46" t="s">
        <v>69</v>
      </c>
      <c r="I118" s="45"/>
      <c r="J118" s="45" t="e">
        <f>AVERAGE(J88:J117)</f>
        <v>#DIV/0!</v>
      </c>
      <c r="K118" s="46" t="s">
        <v>69</v>
      </c>
      <c r="M118" s="45"/>
      <c r="N118" s="45" t="e">
        <f>AVERAGE(N88:N117)</f>
        <v>#DIV/0!</v>
      </c>
      <c r="O118" s="46" t="s">
        <v>69</v>
      </c>
    </row>
    <row r="119" spans="1:15" x14ac:dyDescent="0.25">
      <c r="A119" s="45"/>
      <c r="B119" s="45">
        <f>MIN(B88:B117)</f>
        <v>2</v>
      </c>
      <c r="C119" s="45" t="s">
        <v>68</v>
      </c>
      <c r="E119" s="45"/>
      <c r="F119" s="45">
        <f>MIN(F88:F117)</f>
        <v>14</v>
      </c>
      <c r="G119" s="45" t="s">
        <v>68</v>
      </c>
      <c r="I119" s="45"/>
      <c r="J119" s="45">
        <f>MIN(J88:J117)</f>
        <v>0</v>
      </c>
      <c r="K119" s="45" t="s">
        <v>68</v>
      </c>
      <c r="M119" s="45"/>
      <c r="N119" s="45">
        <f>MIN(N88:N117)</f>
        <v>0</v>
      </c>
      <c r="O119" s="45" t="s">
        <v>68</v>
      </c>
    </row>
    <row r="120" spans="1:15" x14ac:dyDescent="0.25">
      <c r="A120" s="45"/>
      <c r="B120" s="45">
        <f>MAX(B88:B117)</f>
        <v>13</v>
      </c>
      <c r="C120" s="45" t="s">
        <v>67</v>
      </c>
      <c r="E120" s="45"/>
      <c r="F120" s="45">
        <f>MAX(F88:F117)</f>
        <v>90</v>
      </c>
      <c r="G120" s="45" t="s">
        <v>67</v>
      </c>
      <c r="I120" s="45"/>
      <c r="J120" s="45">
        <f>MAX(J88:J117)</f>
        <v>0</v>
      </c>
      <c r="K120" s="45" t="s">
        <v>67</v>
      </c>
      <c r="M120" s="45"/>
      <c r="N120" s="45">
        <f>MAX(N88:N117)</f>
        <v>0</v>
      </c>
      <c r="O120" s="45" t="s">
        <v>67</v>
      </c>
    </row>
    <row r="121" spans="1:15" x14ac:dyDescent="0.25">
      <c r="A121" s="47"/>
      <c r="B121" s="48"/>
      <c r="C121" s="49"/>
      <c r="E121" s="47"/>
      <c r="F121" s="48"/>
      <c r="G121" s="49"/>
      <c r="I121" s="47"/>
      <c r="J121" s="48"/>
      <c r="K121" s="49"/>
      <c r="M121" s="47"/>
      <c r="N121" s="48"/>
      <c r="O121" s="49"/>
    </row>
    <row r="124" spans="1:15" ht="18.75" x14ac:dyDescent="0.4">
      <c r="D124" s="33"/>
      <c r="H124" s="33"/>
      <c r="L124" s="33"/>
    </row>
    <row r="125" spans="1:15" ht="18.75" x14ac:dyDescent="0.4">
      <c r="A125" s="31" t="s">
        <v>55</v>
      </c>
      <c r="D125" s="33"/>
      <c r="E125" s="31" t="s">
        <v>55</v>
      </c>
      <c r="F125" s="30"/>
      <c r="H125" s="33"/>
      <c r="I125" s="31" t="s">
        <v>55</v>
      </c>
      <c r="J125" s="30"/>
      <c r="L125" s="33"/>
      <c r="M125" s="31" t="s">
        <v>55</v>
      </c>
      <c r="N125" s="30"/>
    </row>
    <row r="126" spans="1:15" x14ac:dyDescent="0.25">
      <c r="A126" s="31" t="s">
        <v>57</v>
      </c>
      <c r="B126" s="30" t="s">
        <v>66</v>
      </c>
      <c r="E126" s="31" t="s">
        <v>57</v>
      </c>
      <c r="F126" s="30"/>
      <c r="I126" s="31" t="s">
        <v>57</v>
      </c>
      <c r="J126" s="30"/>
      <c r="M126" s="31" t="s">
        <v>57</v>
      </c>
      <c r="N126" s="30"/>
    </row>
    <row r="127" spans="1:15" x14ac:dyDescent="0.25">
      <c r="A127" s="35" t="s">
        <v>58</v>
      </c>
      <c r="B127" s="36" t="s">
        <v>59</v>
      </c>
      <c r="C127" s="35" t="s">
        <v>60</v>
      </c>
      <c r="E127" s="35" t="s">
        <v>58</v>
      </c>
      <c r="F127" s="36" t="s">
        <v>59</v>
      </c>
      <c r="G127" s="35" t="s">
        <v>60</v>
      </c>
      <c r="I127" s="35" t="s">
        <v>58</v>
      </c>
      <c r="J127" s="36" t="s">
        <v>59</v>
      </c>
      <c r="K127" s="35" t="s">
        <v>60</v>
      </c>
      <c r="M127" s="35" t="s">
        <v>58</v>
      </c>
      <c r="N127" s="36" t="s">
        <v>59</v>
      </c>
      <c r="O127" s="35" t="s">
        <v>60</v>
      </c>
    </row>
    <row r="128" spans="1:15" x14ac:dyDescent="0.25">
      <c r="A128" s="37">
        <v>1</v>
      </c>
      <c r="B128" s="38">
        <v>39</v>
      </c>
      <c r="C128" s="39"/>
      <c r="E128" s="37">
        <v>1</v>
      </c>
      <c r="F128" s="38">
        <v>14</v>
      </c>
      <c r="G128" s="39"/>
      <c r="I128" s="37">
        <v>1</v>
      </c>
      <c r="J128" s="38"/>
      <c r="K128" s="39"/>
      <c r="M128" s="37">
        <v>1</v>
      </c>
      <c r="N128" s="38"/>
      <c r="O128" s="39"/>
    </row>
    <row r="129" spans="1:15" x14ac:dyDescent="0.25">
      <c r="A129" s="37">
        <v>2</v>
      </c>
      <c r="B129" s="38">
        <v>34</v>
      </c>
      <c r="C129" s="39"/>
      <c r="E129" s="37">
        <v>2</v>
      </c>
      <c r="F129" s="38"/>
      <c r="G129" s="39"/>
      <c r="I129" s="37">
        <v>2</v>
      </c>
      <c r="J129" s="38"/>
      <c r="K129" s="39"/>
      <c r="M129" s="37">
        <v>2</v>
      </c>
      <c r="N129" s="38"/>
      <c r="O129" s="39"/>
    </row>
    <row r="130" spans="1:15" x14ac:dyDescent="0.25">
      <c r="A130" s="37">
        <v>3</v>
      </c>
      <c r="B130" s="38">
        <v>35</v>
      </c>
      <c r="C130" s="39"/>
      <c r="E130" s="37">
        <v>3</v>
      </c>
      <c r="F130" s="38"/>
      <c r="G130" s="39"/>
      <c r="I130" s="37">
        <v>3</v>
      </c>
      <c r="J130" s="38"/>
      <c r="K130" s="39"/>
      <c r="M130" s="37">
        <v>3</v>
      </c>
      <c r="N130" s="38"/>
      <c r="O130" s="39"/>
    </row>
    <row r="131" spans="1:15" x14ac:dyDescent="0.25">
      <c r="A131" s="37">
        <v>4</v>
      </c>
      <c r="B131" s="38">
        <v>18</v>
      </c>
      <c r="C131" s="39"/>
      <c r="E131" s="37">
        <v>4</v>
      </c>
      <c r="F131" s="38"/>
      <c r="G131" s="39"/>
      <c r="I131" s="37">
        <v>4</v>
      </c>
      <c r="J131" s="38"/>
      <c r="K131" s="39"/>
      <c r="M131" s="37">
        <v>4</v>
      </c>
      <c r="N131" s="38"/>
      <c r="O131" s="39"/>
    </row>
    <row r="132" spans="1:15" x14ac:dyDescent="0.25">
      <c r="A132" s="37">
        <v>5</v>
      </c>
      <c r="B132" s="38">
        <v>68</v>
      </c>
      <c r="C132" s="39"/>
      <c r="E132" s="37">
        <v>5</v>
      </c>
      <c r="F132" s="38"/>
      <c r="G132" s="39"/>
      <c r="I132" s="37">
        <v>5</v>
      </c>
      <c r="J132" s="38"/>
      <c r="K132" s="39"/>
      <c r="M132" s="37">
        <v>5</v>
      </c>
      <c r="N132" s="38"/>
      <c r="O132" s="39"/>
    </row>
    <row r="133" spans="1:15" x14ac:dyDescent="0.25">
      <c r="A133" s="37">
        <v>6</v>
      </c>
      <c r="B133" s="38">
        <v>51</v>
      </c>
      <c r="C133" s="39"/>
      <c r="E133" s="37">
        <v>6</v>
      </c>
      <c r="F133" s="38"/>
      <c r="G133" s="39"/>
      <c r="I133" s="37">
        <v>6</v>
      </c>
      <c r="J133" s="38"/>
      <c r="K133" s="39"/>
      <c r="M133" s="37">
        <v>6</v>
      </c>
      <c r="N133" s="38"/>
      <c r="O133" s="39"/>
    </row>
    <row r="134" spans="1:15" x14ac:dyDescent="0.25">
      <c r="A134" s="37">
        <v>7</v>
      </c>
      <c r="B134" s="38">
        <v>45</v>
      </c>
      <c r="C134" s="39"/>
      <c r="E134" s="37">
        <v>7</v>
      </c>
      <c r="F134" s="38"/>
      <c r="G134" s="39"/>
      <c r="I134" s="37">
        <v>7</v>
      </c>
      <c r="J134" s="38"/>
      <c r="K134" s="39"/>
      <c r="M134" s="37">
        <v>7</v>
      </c>
      <c r="N134" s="38"/>
      <c r="O134" s="39"/>
    </row>
    <row r="135" spans="1:15" x14ac:dyDescent="0.25">
      <c r="A135" s="37">
        <v>8</v>
      </c>
      <c r="B135" s="38"/>
      <c r="C135" s="39"/>
      <c r="E135" s="37">
        <v>8</v>
      </c>
      <c r="F135" s="38"/>
      <c r="G135" s="39"/>
      <c r="I135" s="37">
        <v>8</v>
      </c>
      <c r="J135" s="38"/>
      <c r="K135" s="39"/>
      <c r="M135" s="37">
        <v>8</v>
      </c>
      <c r="N135" s="38"/>
      <c r="O135" s="39"/>
    </row>
    <row r="136" spans="1:15" x14ac:dyDescent="0.25">
      <c r="A136" s="37">
        <v>9</v>
      </c>
      <c r="B136" s="38"/>
      <c r="C136" s="39"/>
      <c r="E136" s="37">
        <v>9</v>
      </c>
      <c r="F136" s="38"/>
      <c r="G136" s="39"/>
      <c r="I136" s="37">
        <v>9</v>
      </c>
      <c r="J136" s="38"/>
      <c r="K136" s="39"/>
      <c r="M136" s="37">
        <v>9</v>
      </c>
      <c r="N136" s="38"/>
      <c r="O136" s="39"/>
    </row>
    <row r="137" spans="1:15" x14ac:dyDescent="0.25">
      <c r="A137" s="37">
        <v>10</v>
      </c>
      <c r="B137" s="38"/>
      <c r="C137" s="39"/>
      <c r="E137" s="37">
        <v>10</v>
      </c>
      <c r="F137" s="38"/>
      <c r="G137" s="39"/>
      <c r="I137" s="37">
        <v>10</v>
      </c>
      <c r="J137" s="38"/>
      <c r="K137" s="39"/>
      <c r="M137" s="37">
        <v>10</v>
      </c>
      <c r="N137" s="38"/>
      <c r="O137" s="39"/>
    </row>
    <row r="138" spans="1:15" x14ac:dyDescent="0.25">
      <c r="A138" s="37">
        <v>11</v>
      </c>
      <c r="B138" s="38"/>
      <c r="C138" s="39"/>
      <c r="E138" s="37">
        <v>11</v>
      </c>
      <c r="F138" s="38"/>
      <c r="G138" s="39"/>
      <c r="I138" s="37">
        <v>11</v>
      </c>
      <c r="J138" s="38"/>
      <c r="K138" s="39"/>
      <c r="M138" s="37">
        <v>11</v>
      </c>
      <c r="N138" s="38"/>
      <c r="O138" s="39"/>
    </row>
    <row r="139" spans="1:15" x14ac:dyDescent="0.25">
      <c r="A139" s="37">
        <v>12</v>
      </c>
      <c r="B139" s="38"/>
      <c r="C139" s="39"/>
      <c r="E139" s="37">
        <v>12</v>
      </c>
      <c r="F139" s="38"/>
      <c r="G139" s="39"/>
      <c r="I139" s="37">
        <v>12</v>
      </c>
      <c r="J139" s="38"/>
      <c r="K139" s="39"/>
      <c r="M139" s="37">
        <v>12</v>
      </c>
      <c r="N139" s="38"/>
      <c r="O139" s="39"/>
    </row>
    <row r="140" spans="1:15" x14ac:dyDescent="0.25">
      <c r="A140" s="37">
        <v>13</v>
      </c>
      <c r="B140" s="38"/>
      <c r="C140" s="39"/>
      <c r="E140" s="37">
        <v>13</v>
      </c>
      <c r="F140" s="38"/>
      <c r="G140" s="39"/>
      <c r="I140" s="37">
        <v>13</v>
      </c>
      <c r="J140" s="38"/>
      <c r="K140" s="39"/>
      <c r="M140" s="37">
        <v>13</v>
      </c>
      <c r="N140" s="38"/>
      <c r="O140" s="39"/>
    </row>
    <row r="141" spans="1:15" x14ac:dyDescent="0.25">
      <c r="A141" s="37">
        <v>14</v>
      </c>
      <c r="B141" s="38"/>
      <c r="C141" s="39"/>
      <c r="E141" s="37">
        <v>14</v>
      </c>
      <c r="F141" s="38"/>
      <c r="G141" s="39"/>
      <c r="I141" s="37">
        <v>14</v>
      </c>
      <c r="J141" s="38"/>
      <c r="K141" s="39"/>
      <c r="M141" s="37">
        <v>14</v>
      </c>
      <c r="N141" s="38"/>
      <c r="O141" s="39"/>
    </row>
    <row r="142" spans="1:15" x14ac:dyDescent="0.25">
      <c r="A142" s="37">
        <v>15</v>
      </c>
      <c r="B142" s="38"/>
      <c r="C142" s="39"/>
      <c r="E142" s="37">
        <v>15</v>
      </c>
      <c r="F142" s="38"/>
      <c r="G142" s="39"/>
      <c r="I142" s="37">
        <v>15</v>
      </c>
      <c r="J142" s="38"/>
      <c r="K142" s="39"/>
      <c r="M142" s="37">
        <v>15</v>
      </c>
      <c r="N142" s="38"/>
      <c r="O142" s="39"/>
    </row>
    <row r="143" spans="1:15" x14ac:dyDescent="0.25">
      <c r="A143" s="37">
        <v>16</v>
      </c>
      <c r="B143" s="38"/>
      <c r="C143" s="39"/>
      <c r="E143" s="37">
        <v>16</v>
      </c>
      <c r="F143" s="38"/>
      <c r="G143" s="39"/>
      <c r="I143" s="37">
        <v>16</v>
      </c>
      <c r="J143" s="38"/>
      <c r="K143" s="39"/>
      <c r="M143" s="37">
        <v>16</v>
      </c>
      <c r="N143" s="38"/>
      <c r="O143" s="39"/>
    </row>
    <row r="144" spans="1:15" x14ac:dyDescent="0.25">
      <c r="A144" s="37">
        <v>17</v>
      </c>
      <c r="B144" s="38"/>
      <c r="C144" s="39"/>
      <c r="E144" s="37">
        <v>17</v>
      </c>
      <c r="F144" s="38"/>
      <c r="G144" s="39"/>
      <c r="I144" s="37">
        <v>17</v>
      </c>
      <c r="J144" s="38"/>
      <c r="K144" s="39"/>
      <c r="M144" s="37">
        <v>17</v>
      </c>
      <c r="N144" s="38"/>
      <c r="O144" s="39"/>
    </row>
    <row r="145" spans="1:15" x14ac:dyDescent="0.25">
      <c r="A145" s="37">
        <v>18</v>
      </c>
      <c r="B145" s="38"/>
      <c r="C145" s="39"/>
      <c r="E145" s="37">
        <v>18</v>
      </c>
      <c r="F145" s="38"/>
      <c r="G145" s="39"/>
      <c r="I145" s="37">
        <v>18</v>
      </c>
      <c r="J145" s="38"/>
      <c r="K145" s="39"/>
      <c r="M145" s="37">
        <v>18</v>
      </c>
      <c r="N145" s="38"/>
      <c r="O145" s="39"/>
    </row>
    <row r="146" spans="1:15" x14ac:dyDescent="0.25">
      <c r="A146" s="37">
        <v>19</v>
      </c>
      <c r="B146" s="38"/>
      <c r="C146" s="39"/>
      <c r="E146" s="37">
        <v>19</v>
      </c>
      <c r="F146" s="38"/>
      <c r="G146" s="39"/>
      <c r="I146" s="37">
        <v>19</v>
      </c>
      <c r="J146" s="38"/>
      <c r="K146" s="39"/>
      <c r="M146" s="37">
        <v>19</v>
      </c>
      <c r="N146" s="38"/>
      <c r="O146" s="39"/>
    </row>
    <row r="147" spans="1:15" x14ac:dyDescent="0.25">
      <c r="A147" s="37">
        <v>20</v>
      </c>
      <c r="B147" s="38"/>
      <c r="C147" s="39"/>
      <c r="E147" s="37">
        <v>20</v>
      </c>
      <c r="F147" s="38"/>
      <c r="G147" s="39"/>
      <c r="I147" s="37">
        <v>20</v>
      </c>
      <c r="J147" s="38"/>
      <c r="K147" s="39"/>
      <c r="M147" s="37">
        <v>20</v>
      </c>
      <c r="N147" s="38"/>
      <c r="O147" s="39"/>
    </row>
    <row r="148" spans="1:15" x14ac:dyDescent="0.25">
      <c r="A148" s="37">
        <v>21</v>
      </c>
      <c r="B148" s="40"/>
      <c r="C148" s="41"/>
      <c r="E148" s="37">
        <v>21</v>
      </c>
      <c r="F148" s="40"/>
      <c r="G148" s="41"/>
      <c r="I148" s="37">
        <v>21</v>
      </c>
      <c r="J148" s="40"/>
      <c r="K148" s="41"/>
      <c r="M148" s="37">
        <v>21</v>
      </c>
      <c r="N148" s="40"/>
      <c r="O148" s="41"/>
    </row>
    <row r="149" spans="1:15" x14ac:dyDescent="0.25">
      <c r="A149" s="37">
        <v>22</v>
      </c>
      <c r="B149" s="40"/>
      <c r="C149" s="41"/>
      <c r="E149" s="37">
        <v>22</v>
      </c>
      <c r="F149" s="40"/>
      <c r="G149" s="41"/>
      <c r="I149" s="37">
        <v>22</v>
      </c>
      <c r="J149" s="40"/>
      <c r="K149" s="41"/>
      <c r="M149" s="37">
        <v>22</v>
      </c>
      <c r="N149" s="40"/>
      <c r="O149" s="41"/>
    </row>
    <row r="150" spans="1:15" x14ac:dyDescent="0.25">
      <c r="A150" s="37">
        <v>23</v>
      </c>
      <c r="B150" s="42"/>
      <c r="C150" s="41"/>
      <c r="E150" s="37">
        <v>23</v>
      </c>
      <c r="F150" s="42"/>
      <c r="G150" s="41"/>
      <c r="I150" s="37">
        <v>23</v>
      </c>
      <c r="J150" s="42"/>
      <c r="K150" s="41"/>
      <c r="M150" s="37">
        <v>23</v>
      </c>
      <c r="N150" s="42"/>
      <c r="O150" s="41"/>
    </row>
    <row r="151" spans="1:15" x14ac:dyDescent="0.25">
      <c r="A151" s="37">
        <v>24</v>
      </c>
      <c r="B151" s="42"/>
      <c r="C151" s="41"/>
      <c r="E151" s="37">
        <v>24</v>
      </c>
      <c r="F151" s="42"/>
      <c r="G151" s="41"/>
      <c r="I151" s="37">
        <v>24</v>
      </c>
      <c r="J151" s="42"/>
      <c r="K151" s="41"/>
      <c r="M151" s="37">
        <v>24</v>
      </c>
      <c r="N151" s="42"/>
      <c r="O151" s="41"/>
    </row>
    <row r="152" spans="1:15" x14ac:dyDescent="0.25">
      <c r="A152" s="37">
        <v>25</v>
      </c>
      <c r="B152" s="42"/>
      <c r="C152" s="41"/>
      <c r="E152" s="37">
        <v>25</v>
      </c>
      <c r="F152" s="42"/>
      <c r="G152" s="41"/>
      <c r="I152" s="37">
        <v>25</v>
      </c>
      <c r="J152" s="42"/>
      <c r="K152" s="41"/>
      <c r="M152" s="37">
        <v>25</v>
      </c>
      <c r="N152" s="42"/>
      <c r="O152" s="41"/>
    </row>
    <row r="153" spans="1:15" x14ac:dyDescent="0.25">
      <c r="A153" s="37">
        <v>26</v>
      </c>
      <c r="B153" s="40"/>
      <c r="C153" s="41"/>
      <c r="E153" s="37">
        <v>26</v>
      </c>
      <c r="F153" s="40"/>
      <c r="G153" s="41"/>
      <c r="I153" s="37">
        <v>26</v>
      </c>
      <c r="J153" s="40"/>
      <c r="K153" s="41"/>
      <c r="M153" s="37">
        <v>26</v>
      </c>
      <c r="N153" s="40"/>
      <c r="O153" s="41"/>
    </row>
    <row r="154" spans="1:15" x14ac:dyDescent="0.25">
      <c r="A154" s="37">
        <v>27</v>
      </c>
      <c r="B154" s="38"/>
      <c r="C154" s="39"/>
      <c r="E154" s="37">
        <v>27</v>
      </c>
      <c r="F154" s="38"/>
      <c r="G154" s="39"/>
      <c r="I154" s="37">
        <v>27</v>
      </c>
      <c r="J154" s="38"/>
      <c r="K154" s="39"/>
      <c r="M154" s="37">
        <v>27</v>
      </c>
      <c r="N154" s="38"/>
      <c r="O154" s="39"/>
    </row>
    <row r="155" spans="1:15" x14ac:dyDescent="0.25">
      <c r="A155" s="37">
        <v>28</v>
      </c>
      <c r="B155" s="38"/>
      <c r="C155" s="39"/>
      <c r="E155" s="37">
        <v>28</v>
      </c>
      <c r="F155" s="38"/>
      <c r="G155" s="39"/>
      <c r="I155" s="37">
        <v>28</v>
      </c>
      <c r="J155" s="38"/>
      <c r="K155" s="39"/>
      <c r="M155" s="37">
        <v>28</v>
      </c>
      <c r="N155" s="38"/>
      <c r="O155" s="39"/>
    </row>
    <row r="156" spans="1:15" x14ac:dyDescent="0.25">
      <c r="A156" s="37">
        <v>29</v>
      </c>
      <c r="B156" s="38"/>
      <c r="C156" s="39"/>
      <c r="E156" s="37">
        <v>29</v>
      </c>
      <c r="F156" s="38"/>
      <c r="G156" s="39"/>
      <c r="I156" s="37">
        <v>29</v>
      </c>
      <c r="J156" s="38"/>
      <c r="K156" s="39"/>
      <c r="M156" s="37">
        <v>29</v>
      </c>
      <c r="N156" s="38"/>
      <c r="O156" s="39"/>
    </row>
    <row r="157" spans="1:15" x14ac:dyDescent="0.25">
      <c r="A157" s="43">
        <v>30</v>
      </c>
      <c r="B157" s="44"/>
      <c r="C157" s="39"/>
      <c r="E157" s="43">
        <v>30</v>
      </c>
      <c r="F157" s="44"/>
      <c r="G157" s="39"/>
      <c r="I157" s="43">
        <v>30</v>
      </c>
      <c r="J157" s="44"/>
      <c r="K157" s="39"/>
      <c r="M157" s="43">
        <v>30</v>
      </c>
      <c r="N157" s="44"/>
      <c r="O157" s="39"/>
    </row>
    <row r="158" spans="1:15" x14ac:dyDescent="0.25">
      <c r="A158" s="45"/>
      <c r="B158" s="45">
        <f>AVERAGE(B128:B157)</f>
        <v>41.428571428571431</v>
      </c>
      <c r="C158" s="46" t="s">
        <v>69</v>
      </c>
      <c r="E158" s="45"/>
      <c r="F158" s="45">
        <f>AVERAGE(F128:F157)</f>
        <v>14</v>
      </c>
      <c r="G158" s="46" t="s">
        <v>69</v>
      </c>
      <c r="I158" s="45"/>
      <c r="J158" s="45" t="e">
        <f>AVERAGE(J128:J157)</f>
        <v>#DIV/0!</v>
      </c>
      <c r="K158" s="46" t="s">
        <v>69</v>
      </c>
      <c r="M158" s="45"/>
      <c r="N158" s="45" t="e">
        <f>AVERAGE(N128:N157)</f>
        <v>#DIV/0!</v>
      </c>
      <c r="O158" s="46" t="s">
        <v>69</v>
      </c>
    </row>
    <row r="159" spans="1:15" x14ac:dyDescent="0.25">
      <c r="A159" s="45"/>
      <c r="B159" s="45">
        <f>MIN(B128:B157)</f>
        <v>18</v>
      </c>
      <c r="C159" s="45" t="s">
        <v>68</v>
      </c>
      <c r="E159" s="45"/>
      <c r="F159" s="45">
        <f>MIN(F128:F157)</f>
        <v>14</v>
      </c>
      <c r="G159" s="45" t="s">
        <v>68</v>
      </c>
      <c r="I159" s="45"/>
      <c r="J159" s="45">
        <f>MIN(J128:J157)</f>
        <v>0</v>
      </c>
      <c r="K159" s="45" t="s">
        <v>68</v>
      </c>
      <c r="M159" s="45"/>
      <c r="N159" s="45">
        <f>MIN(N128:N157)</f>
        <v>0</v>
      </c>
      <c r="O159" s="45" t="s">
        <v>68</v>
      </c>
    </row>
    <row r="160" spans="1:15" x14ac:dyDescent="0.25">
      <c r="A160" s="45"/>
      <c r="B160" s="45">
        <f>MAX(B128:B157)</f>
        <v>68</v>
      </c>
      <c r="C160" s="45" t="s">
        <v>67</v>
      </c>
      <c r="E160" s="45"/>
      <c r="F160" s="45">
        <f>MAX(F128:F157)</f>
        <v>14</v>
      </c>
      <c r="G160" s="45" t="s">
        <v>67</v>
      </c>
      <c r="I160" s="45"/>
      <c r="J160" s="45">
        <f>MAX(J128:J157)</f>
        <v>0</v>
      </c>
      <c r="K160" s="45" t="s">
        <v>67</v>
      </c>
      <c r="M160" s="45"/>
      <c r="N160" s="45">
        <f>MAX(N128:N157)</f>
        <v>0</v>
      </c>
      <c r="O160" s="45" t="s">
        <v>67</v>
      </c>
    </row>
  </sheetData>
  <mergeCells count="4">
    <mergeCell ref="M1:P1"/>
    <mergeCell ref="A3:P4"/>
    <mergeCell ref="A5:P6"/>
    <mergeCell ref="A2:P2"/>
  </mergeCells>
  <pageMargins left="0.7" right="0.7" top="0.5" bottom="0.5" header="0.3" footer="0.3"/>
  <pageSetup pageOrder="overThenDown" orientation="portrait" errors="dash" r:id="rId1"/>
  <rowBreaks count="3" manualBreakCount="3">
    <brk id="42" max="14" man="1"/>
    <brk id="82" max="14" man="1"/>
    <brk id="122" max="14"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8B26C"/>
  </sheetPr>
  <dimension ref="B1:Q29"/>
  <sheetViews>
    <sheetView showGridLines="0" zoomScale="78" zoomScaleNormal="78" workbookViewId="0">
      <selection activeCell="G33" sqref="G33"/>
    </sheetView>
  </sheetViews>
  <sheetFormatPr defaultRowHeight="15" x14ac:dyDescent="0.25"/>
  <cols>
    <col min="1" max="1" width="0.28515625" customWidth="1"/>
    <col min="2" max="2" width="34.7109375" customWidth="1"/>
    <col min="3" max="3" width="14" customWidth="1"/>
    <col min="4" max="4" width="20.140625" customWidth="1"/>
    <col min="5" max="5" width="15.28515625" customWidth="1"/>
    <col min="6" max="6" width="13.7109375" customWidth="1"/>
    <col min="7" max="7" width="15.85546875" customWidth="1"/>
    <col min="8" max="8" width="21.85546875" customWidth="1"/>
    <col min="9" max="9" width="28.140625" customWidth="1"/>
    <col min="10" max="10" width="43" customWidth="1"/>
    <col min="12" max="12" width="23" customWidth="1"/>
    <col min="13" max="13" width="16.85546875" customWidth="1"/>
    <col min="14" max="14" width="13.5703125" bestFit="1" customWidth="1"/>
    <col min="15" max="15" width="15.7109375" customWidth="1"/>
    <col min="16" max="16" width="9.85546875" bestFit="1" customWidth="1"/>
    <col min="17" max="17" width="11.7109375" style="27" customWidth="1"/>
    <col min="18" max="18" width="14.28515625" customWidth="1"/>
    <col min="19" max="19" width="11.42578125" customWidth="1"/>
  </cols>
  <sheetData>
    <row r="1" spans="2:17" s="14" customFormat="1" x14ac:dyDescent="0.25">
      <c r="Q1" s="27"/>
    </row>
    <row r="2" spans="2:17" ht="33" customHeight="1" x14ac:dyDescent="0.3">
      <c r="B2" s="177" t="s">
        <v>8</v>
      </c>
      <c r="C2" s="177"/>
      <c r="D2" s="177"/>
      <c r="E2" s="177"/>
      <c r="F2" s="177"/>
      <c r="G2" s="177"/>
      <c r="H2" s="14"/>
      <c r="I2" s="14"/>
      <c r="J2" s="14"/>
      <c r="K2" s="128"/>
      <c r="L2" s="128"/>
    </row>
    <row r="3" spans="2:17" ht="16.5" thickBot="1" x14ac:dyDescent="0.3">
      <c r="B3" s="176" t="s">
        <v>0</v>
      </c>
      <c r="C3" s="176"/>
      <c r="D3" s="176"/>
      <c r="E3" s="176"/>
      <c r="F3" s="176"/>
      <c r="G3" s="176"/>
      <c r="H3" s="176"/>
      <c r="I3" s="176"/>
      <c r="J3" s="176"/>
      <c r="K3" s="176"/>
      <c r="L3" s="176"/>
      <c r="M3" s="176"/>
      <c r="N3" s="176"/>
    </row>
    <row r="4" spans="2:17" s="96" customFormat="1" ht="19.5" thickTop="1" x14ac:dyDescent="0.3">
      <c r="B4" s="116" t="s">
        <v>185</v>
      </c>
      <c r="C4" s="117"/>
      <c r="D4" s="118"/>
      <c r="E4" s="119"/>
      <c r="F4" s="119"/>
      <c r="G4" s="119"/>
      <c r="H4" s="119"/>
      <c r="I4" s="114"/>
      <c r="J4" s="114"/>
      <c r="N4" s="97"/>
    </row>
    <row r="5" spans="2:17" s="96" customFormat="1" ht="18.75" x14ac:dyDescent="0.3">
      <c r="B5" s="120" t="s">
        <v>183</v>
      </c>
      <c r="C5" s="120"/>
      <c r="D5" s="120"/>
      <c r="E5" s="120"/>
      <c r="F5" s="120"/>
      <c r="G5" s="120"/>
      <c r="H5" s="120"/>
      <c r="I5" s="115"/>
      <c r="J5" s="115"/>
      <c r="N5" s="97"/>
    </row>
    <row r="6" spans="2:17" ht="15" customHeight="1" x14ac:dyDescent="0.25">
      <c r="B6" s="175" t="s">
        <v>184</v>
      </c>
      <c r="C6" s="175"/>
      <c r="D6" s="175"/>
      <c r="E6" s="175"/>
      <c r="F6" s="175"/>
      <c r="G6" s="175"/>
      <c r="H6" s="175"/>
      <c r="I6" s="175"/>
      <c r="J6" s="175"/>
      <c r="K6" s="175"/>
      <c r="L6" s="175"/>
      <c r="M6" s="175"/>
      <c r="N6" s="175"/>
      <c r="Q6"/>
    </row>
    <row r="7" spans="2:17" x14ac:dyDescent="0.25">
      <c r="B7" s="175"/>
      <c r="C7" s="175"/>
      <c r="D7" s="175"/>
      <c r="E7" s="175"/>
      <c r="F7" s="175"/>
      <c r="G7" s="175"/>
      <c r="H7" s="175"/>
      <c r="I7" s="175"/>
      <c r="J7" s="175"/>
      <c r="K7" s="175"/>
      <c r="L7" s="175"/>
      <c r="M7" s="175"/>
      <c r="N7" s="175"/>
      <c r="Q7"/>
    </row>
    <row r="10" spans="2:17" ht="50.25" customHeight="1" x14ac:dyDescent="0.35">
      <c r="B10" s="183" t="s">
        <v>173</v>
      </c>
      <c r="C10" s="183"/>
      <c r="D10" s="183"/>
      <c r="E10" s="183"/>
      <c r="F10" s="183"/>
      <c r="G10" s="183"/>
      <c r="H10" s="183"/>
      <c r="I10" s="183"/>
      <c r="J10" s="183"/>
      <c r="L10" s="185" t="s">
        <v>35</v>
      </c>
      <c r="M10" s="185"/>
      <c r="N10" s="104" t="s">
        <v>7</v>
      </c>
      <c r="O10" s="108" t="s">
        <v>174</v>
      </c>
    </row>
    <row r="11" spans="2:17" ht="19.5" customHeight="1" x14ac:dyDescent="0.3">
      <c r="B11" s="184"/>
      <c r="C11" s="184"/>
      <c r="D11" s="184"/>
      <c r="E11" s="184"/>
      <c r="F11" s="184"/>
      <c r="G11" s="184"/>
      <c r="H11" s="184"/>
      <c r="I11" s="184"/>
      <c r="J11" s="184"/>
      <c r="L11" s="181" t="s">
        <v>14</v>
      </c>
      <c r="M11" s="181"/>
      <c r="N11" s="105">
        <v>91.293103448275858</v>
      </c>
      <c r="O11" s="106">
        <v>91.29</v>
      </c>
    </row>
    <row r="12" spans="2:17" ht="19.5" customHeight="1" x14ac:dyDescent="0.3">
      <c r="B12" s="92" t="s">
        <v>35</v>
      </c>
      <c r="C12" s="93" t="s">
        <v>25</v>
      </c>
      <c r="D12" s="93" t="s">
        <v>26</v>
      </c>
      <c r="E12" s="93" t="s">
        <v>27</v>
      </c>
      <c r="F12" s="93" t="s">
        <v>28</v>
      </c>
      <c r="G12" s="93" t="s">
        <v>29</v>
      </c>
      <c r="H12" s="93" t="s">
        <v>171</v>
      </c>
      <c r="I12" s="93" t="s">
        <v>30</v>
      </c>
      <c r="J12" s="93" t="s">
        <v>172</v>
      </c>
      <c r="L12" s="178" t="s">
        <v>9</v>
      </c>
      <c r="M12" s="178"/>
      <c r="N12" s="107">
        <v>66.867469879518069</v>
      </c>
      <c r="O12" s="100">
        <v>66.87</v>
      </c>
    </row>
    <row r="13" spans="2:17" ht="19.5" customHeight="1" x14ac:dyDescent="0.3">
      <c r="B13" s="94" t="s">
        <v>14</v>
      </c>
      <c r="C13" s="109">
        <v>5</v>
      </c>
      <c r="D13" s="95">
        <v>23</v>
      </c>
      <c r="E13" s="109">
        <v>15</v>
      </c>
      <c r="F13" s="95">
        <v>14</v>
      </c>
      <c r="G13" s="109">
        <v>1</v>
      </c>
      <c r="H13" s="95">
        <v>58</v>
      </c>
      <c r="I13" s="98">
        <v>91.293103448275858</v>
      </c>
      <c r="J13" s="95">
        <v>66</v>
      </c>
      <c r="L13" s="178" t="s">
        <v>24</v>
      </c>
      <c r="M13" s="178"/>
      <c r="N13" s="107">
        <v>52.574257425742573</v>
      </c>
      <c r="O13" s="100">
        <v>52.57</v>
      </c>
    </row>
    <row r="14" spans="2:17" ht="19.5" customHeight="1" x14ac:dyDescent="0.3">
      <c r="B14" s="94" t="s">
        <v>9</v>
      </c>
      <c r="C14" s="109">
        <v>11</v>
      </c>
      <c r="D14" s="95">
        <v>34</v>
      </c>
      <c r="E14" s="109">
        <v>35</v>
      </c>
      <c r="F14" s="95">
        <v>3</v>
      </c>
      <c r="G14" s="109">
        <v>0</v>
      </c>
      <c r="H14" s="95">
        <v>83</v>
      </c>
      <c r="I14" s="98">
        <v>66.867469879518069</v>
      </c>
      <c r="J14" s="95">
        <v>40</v>
      </c>
      <c r="L14" s="178" t="s">
        <v>13</v>
      </c>
      <c r="M14" s="178"/>
      <c r="N14" s="107">
        <v>67.34375</v>
      </c>
      <c r="O14" s="100">
        <v>67.34</v>
      </c>
    </row>
    <row r="15" spans="2:17" ht="19.5" customHeight="1" x14ac:dyDescent="0.3">
      <c r="B15" s="94" t="s">
        <v>31</v>
      </c>
      <c r="C15" s="109">
        <v>27</v>
      </c>
      <c r="D15" s="95">
        <v>50</v>
      </c>
      <c r="E15" s="109">
        <v>23</v>
      </c>
      <c r="F15" s="95">
        <v>1</v>
      </c>
      <c r="G15" s="109">
        <v>0</v>
      </c>
      <c r="H15" s="95">
        <v>101</v>
      </c>
      <c r="I15" s="98">
        <v>52.574257425742573</v>
      </c>
      <c r="J15" s="95">
        <v>23</v>
      </c>
      <c r="L15" s="178" t="s">
        <v>11</v>
      </c>
      <c r="M15" s="178"/>
      <c r="N15" s="107">
        <v>61.013513513513516</v>
      </c>
      <c r="O15" s="100">
        <v>61.01</v>
      </c>
    </row>
    <row r="16" spans="2:17" ht="19.5" customHeight="1" x14ac:dyDescent="0.3">
      <c r="B16" s="94" t="s">
        <v>32</v>
      </c>
      <c r="C16" s="109">
        <v>14</v>
      </c>
      <c r="D16" s="95">
        <v>45</v>
      </c>
      <c r="E16" s="109">
        <v>32</v>
      </c>
      <c r="F16" s="95">
        <v>5</v>
      </c>
      <c r="G16" s="109">
        <v>1</v>
      </c>
      <c r="H16" s="95">
        <v>96</v>
      </c>
      <c r="I16" s="98">
        <v>67.34375</v>
      </c>
      <c r="J16" s="95">
        <v>26</v>
      </c>
      <c r="L16" s="178" t="s">
        <v>16</v>
      </c>
      <c r="M16" s="178"/>
      <c r="N16" s="107">
        <v>62.647058823529413</v>
      </c>
      <c r="O16" s="100">
        <v>62.65</v>
      </c>
    </row>
    <row r="17" spans="2:15" ht="19.5" customHeight="1" x14ac:dyDescent="0.3">
      <c r="B17" s="94" t="s">
        <v>11</v>
      </c>
      <c r="C17" s="109">
        <v>14</v>
      </c>
      <c r="D17" s="95">
        <v>31</v>
      </c>
      <c r="E17" s="109">
        <v>28</v>
      </c>
      <c r="F17" s="95">
        <v>1</v>
      </c>
      <c r="G17" s="109">
        <v>0</v>
      </c>
      <c r="H17" s="95">
        <v>74</v>
      </c>
      <c r="I17" s="98">
        <v>61.013513513513516</v>
      </c>
      <c r="J17" s="95">
        <v>50</v>
      </c>
      <c r="L17" s="178" t="s">
        <v>15</v>
      </c>
      <c r="M17" s="178"/>
      <c r="N17" s="107">
        <v>66.642857142857139</v>
      </c>
      <c r="O17" s="100">
        <v>66.64</v>
      </c>
    </row>
    <row r="18" spans="2:15" ht="19.5" customHeight="1" x14ac:dyDescent="0.3">
      <c r="B18" s="94" t="s">
        <v>33</v>
      </c>
      <c r="C18" s="109">
        <v>13</v>
      </c>
      <c r="D18" s="95">
        <v>26</v>
      </c>
      <c r="E18" s="109">
        <v>28</v>
      </c>
      <c r="F18" s="95">
        <v>1</v>
      </c>
      <c r="G18" s="109">
        <v>0</v>
      </c>
      <c r="H18" s="95">
        <v>68</v>
      </c>
      <c r="I18" s="98">
        <v>62.647058823529413</v>
      </c>
      <c r="J18" s="95">
        <v>55</v>
      </c>
      <c r="L18" s="178" t="s">
        <v>17</v>
      </c>
      <c r="M18" s="178"/>
      <c r="N18" s="107">
        <v>37.5</v>
      </c>
      <c r="O18" s="100">
        <v>37.5</v>
      </c>
    </row>
    <row r="19" spans="2:15" ht="19.5" customHeight="1" x14ac:dyDescent="0.3">
      <c r="B19" s="94" t="s">
        <v>15</v>
      </c>
      <c r="C19" s="109">
        <v>7</v>
      </c>
      <c r="D19" s="95">
        <v>33</v>
      </c>
      <c r="E19" s="109">
        <v>27</v>
      </c>
      <c r="F19" s="95">
        <v>3</v>
      </c>
      <c r="G19" s="109">
        <v>0</v>
      </c>
      <c r="H19" s="95">
        <v>70</v>
      </c>
      <c r="I19" s="98">
        <v>66.642857142857139</v>
      </c>
      <c r="J19" s="95">
        <v>53</v>
      </c>
      <c r="L19" s="178" t="s">
        <v>18</v>
      </c>
      <c r="M19" s="178"/>
      <c r="N19" s="107">
        <v>42.692307692307693</v>
      </c>
      <c r="O19" s="100">
        <v>42.69</v>
      </c>
    </row>
    <row r="20" spans="2:15" ht="19.5" customHeight="1" x14ac:dyDescent="0.3">
      <c r="B20" s="94" t="s">
        <v>17</v>
      </c>
      <c r="C20" s="109">
        <v>4</v>
      </c>
      <c r="D20" s="95">
        <v>4</v>
      </c>
      <c r="E20" s="109">
        <v>0</v>
      </c>
      <c r="F20" s="95">
        <v>0</v>
      </c>
      <c r="G20" s="109">
        <v>0</v>
      </c>
      <c r="H20" s="95">
        <v>8</v>
      </c>
      <c r="I20" s="98">
        <v>37.5</v>
      </c>
      <c r="J20" s="95">
        <v>113</v>
      </c>
      <c r="L20" s="178" t="s">
        <v>12</v>
      </c>
      <c r="M20" s="178"/>
      <c r="N20" s="107">
        <v>71.417910447761187</v>
      </c>
      <c r="O20" s="100">
        <v>71.42</v>
      </c>
    </row>
    <row r="21" spans="2:15" ht="19.5" customHeight="1" x14ac:dyDescent="0.3">
      <c r="B21" s="94" t="s">
        <v>18</v>
      </c>
      <c r="C21" s="109">
        <v>13</v>
      </c>
      <c r="D21" s="95">
        <v>10</v>
      </c>
      <c r="E21" s="109">
        <v>3</v>
      </c>
      <c r="F21" s="95">
        <v>0</v>
      </c>
      <c r="G21" s="109">
        <v>0</v>
      </c>
      <c r="H21" s="95">
        <v>26</v>
      </c>
      <c r="I21" s="98">
        <v>42.692307692307693</v>
      </c>
      <c r="J21" s="95">
        <v>98</v>
      </c>
      <c r="L21" s="178" t="s">
        <v>19</v>
      </c>
      <c r="M21" s="178"/>
      <c r="N21" s="107">
        <v>41.25</v>
      </c>
      <c r="O21" s="100">
        <v>41.25</v>
      </c>
    </row>
    <row r="22" spans="2:15" s="14" customFormat="1" ht="19.5" customHeight="1" x14ac:dyDescent="0.3">
      <c r="B22" s="94" t="s">
        <v>12</v>
      </c>
      <c r="C22" s="109">
        <v>11</v>
      </c>
      <c r="D22" s="95">
        <v>25</v>
      </c>
      <c r="E22" s="109">
        <v>25</v>
      </c>
      <c r="F22" s="95">
        <v>6</v>
      </c>
      <c r="G22" s="109">
        <v>0</v>
      </c>
      <c r="H22" s="95">
        <v>67</v>
      </c>
      <c r="I22" s="98">
        <v>71.417910447761187</v>
      </c>
      <c r="J22" s="95">
        <v>55</v>
      </c>
      <c r="L22" s="179" t="s">
        <v>20</v>
      </c>
      <c r="M22" s="180"/>
      <c r="N22" s="107">
        <v>45</v>
      </c>
      <c r="O22" s="100">
        <v>45</v>
      </c>
    </row>
    <row r="23" spans="2:15" s="14" customFormat="1" ht="19.5" customHeight="1" x14ac:dyDescent="0.3">
      <c r="B23" s="94" t="s">
        <v>19</v>
      </c>
      <c r="C23" s="109">
        <v>6</v>
      </c>
      <c r="D23" s="95">
        <v>5</v>
      </c>
      <c r="E23" s="109">
        <v>1</v>
      </c>
      <c r="F23" s="95">
        <v>0</v>
      </c>
      <c r="G23" s="109">
        <v>0</v>
      </c>
      <c r="H23" s="95">
        <v>12</v>
      </c>
      <c r="I23" s="98">
        <v>41.25</v>
      </c>
      <c r="J23" s="95">
        <v>112</v>
      </c>
      <c r="L23" s="178" t="s">
        <v>21</v>
      </c>
      <c r="M23" s="178"/>
      <c r="N23" s="107">
        <v>3</v>
      </c>
      <c r="O23" s="100" t="s">
        <v>37</v>
      </c>
    </row>
    <row r="24" spans="2:15" ht="19.5" customHeight="1" x14ac:dyDescent="0.3">
      <c r="B24" s="94" t="s">
        <v>20</v>
      </c>
      <c r="C24" s="109">
        <v>6</v>
      </c>
      <c r="D24" s="95">
        <v>9</v>
      </c>
      <c r="E24" s="109">
        <v>2</v>
      </c>
      <c r="F24" s="95">
        <v>0</v>
      </c>
      <c r="G24" s="109">
        <v>0</v>
      </c>
      <c r="H24" s="95">
        <v>17</v>
      </c>
      <c r="I24" s="98">
        <v>45</v>
      </c>
      <c r="J24" s="95">
        <v>106</v>
      </c>
      <c r="L24" s="178" t="s">
        <v>22</v>
      </c>
      <c r="M24" s="178"/>
      <c r="N24" s="107">
        <v>15</v>
      </c>
      <c r="O24" s="100" t="s">
        <v>37</v>
      </c>
    </row>
    <row r="25" spans="2:15" s="14" customFormat="1" ht="19.5" customHeight="1" x14ac:dyDescent="0.3">
      <c r="B25" s="94" t="s">
        <v>21</v>
      </c>
      <c r="C25" s="109" t="s">
        <v>37</v>
      </c>
      <c r="D25" s="95" t="s">
        <v>37</v>
      </c>
      <c r="E25" s="109" t="s">
        <v>37</v>
      </c>
      <c r="F25" s="95" t="s">
        <v>37</v>
      </c>
      <c r="G25" s="109" t="s">
        <v>37</v>
      </c>
      <c r="H25" s="95" t="s">
        <v>37</v>
      </c>
      <c r="I25" s="99">
        <v>3</v>
      </c>
      <c r="J25" s="95" t="s">
        <v>37</v>
      </c>
      <c r="L25" s="178" t="s">
        <v>23</v>
      </c>
      <c r="M25" s="178"/>
      <c r="N25" s="100">
        <v>10</v>
      </c>
      <c r="O25" s="100" t="s">
        <v>37</v>
      </c>
    </row>
    <row r="26" spans="2:15" s="14" customFormat="1" ht="19.5" customHeight="1" x14ac:dyDescent="0.3">
      <c r="B26" s="94" t="s">
        <v>156</v>
      </c>
      <c r="C26" s="109" t="s">
        <v>37</v>
      </c>
      <c r="D26" s="95" t="s">
        <v>37</v>
      </c>
      <c r="E26" s="109" t="s">
        <v>37</v>
      </c>
      <c r="F26" s="95" t="s">
        <v>37</v>
      </c>
      <c r="G26" s="109" t="s">
        <v>37</v>
      </c>
      <c r="H26" s="95" t="s">
        <v>37</v>
      </c>
      <c r="I26" s="99">
        <v>15</v>
      </c>
      <c r="J26" s="95" t="s">
        <v>37</v>
      </c>
      <c r="L26"/>
      <c r="M26"/>
      <c r="N26"/>
      <c r="O26"/>
    </row>
    <row r="27" spans="2:15" ht="27.75" customHeight="1" x14ac:dyDescent="0.3">
      <c r="B27" s="96"/>
      <c r="C27" s="182" t="s">
        <v>34</v>
      </c>
      <c r="D27" s="182"/>
      <c r="E27" s="182"/>
      <c r="F27" s="182"/>
      <c r="G27" s="182"/>
      <c r="H27" s="103"/>
      <c r="I27" s="97"/>
      <c r="J27" s="96"/>
    </row>
    <row r="28" spans="2:15" ht="19.5" customHeight="1" x14ac:dyDescent="0.3">
      <c r="B28" s="96"/>
      <c r="C28" s="100">
        <v>30</v>
      </c>
      <c r="D28" s="101">
        <v>45</v>
      </c>
      <c r="E28" s="100">
        <v>90</v>
      </c>
      <c r="F28" s="101">
        <v>180</v>
      </c>
      <c r="G28" s="100">
        <v>240</v>
      </c>
      <c r="H28" s="102"/>
      <c r="I28" s="97"/>
      <c r="J28" s="96"/>
    </row>
    <row r="29" spans="2:15" ht="19.5" customHeight="1" x14ac:dyDescent="0.25"/>
  </sheetData>
  <mergeCells count="22">
    <mergeCell ref="C27:G27"/>
    <mergeCell ref="B10:J11"/>
    <mergeCell ref="L10:M10"/>
    <mergeCell ref="L24:M24"/>
    <mergeCell ref="L25:M25"/>
    <mergeCell ref="L19:M19"/>
    <mergeCell ref="L20:M20"/>
    <mergeCell ref="L23:M23"/>
    <mergeCell ref="B2:G2"/>
    <mergeCell ref="K2:L2"/>
    <mergeCell ref="L21:M21"/>
    <mergeCell ref="L22:M22"/>
    <mergeCell ref="L13:M13"/>
    <mergeCell ref="L14:M14"/>
    <mergeCell ref="L15:M15"/>
    <mergeCell ref="L16:M16"/>
    <mergeCell ref="L17:M17"/>
    <mergeCell ref="L18:M18"/>
    <mergeCell ref="L11:M11"/>
    <mergeCell ref="L12:M12"/>
    <mergeCell ref="B6:N7"/>
    <mergeCell ref="B3:N3"/>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Introduction</vt:lpstr>
      <vt:lpstr>Analyze Abstraction Capacity</vt:lpstr>
      <vt:lpstr>Step 2 Quality Mgr Time Study </vt:lpstr>
      <vt:lpstr>Step 3 Case Time Study</vt:lpstr>
      <vt:lpstr>Survey Abstraction Times</vt:lpstr>
      <vt:lpstr>'Analyze Abstraction Capacity'!Print_Area</vt:lpstr>
      <vt:lpstr>Introduction!Print_Area</vt:lpstr>
      <vt:lpstr>'Step 2 Quality Mgr Time Study '!Print_Area</vt:lpstr>
      <vt:lpstr>'Step 3 Case Time Study'!Print_Area</vt:lpstr>
    </vt:vector>
  </TitlesOfParts>
  <Company>Baylor Healthcare System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kristive</dc:creator>
  <cp:lastModifiedBy>Nodine, Rosha</cp:lastModifiedBy>
  <cp:lastPrinted>2019-03-04T12:52:05Z</cp:lastPrinted>
  <dcterms:created xsi:type="dcterms:W3CDTF">2017-10-22T20:27:39Z</dcterms:created>
  <dcterms:modified xsi:type="dcterms:W3CDTF">2019-06-06T14:52:18Z</dcterms:modified>
</cp:coreProperties>
</file>